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CONTROL INTERNO 2025\PTEP\"/>
    </mc:Choice>
  </mc:AlternateContent>
  <bookViews>
    <workbookView xWindow="0" yWindow="0" windowWidth="20460" windowHeight="8445" firstSheet="9" activeTab="10"/>
  </bookViews>
  <sheets>
    <sheet name="Hoja1" sheetId="7" state="hidden" r:id="rId1"/>
    <sheet name="Control de cambios" sheetId="23" r:id="rId2"/>
    <sheet name="RESUMEN" sheetId="13" r:id="rId3"/>
    <sheet name="1.GESTIÓN INT. RIESGO" sheetId="14" r:id="rId4"/>
    <sheet name=" 1.1. MATRIZ DE RIESGOS" sheetId="26" r:id="rId5"/>
    <sheet name="2. DEBI DILIG PREV LAVADO ACT" sheetId="27" r:id="rId6"/>
    <sheet name="3. ANTITRÁMITE" sheetId="15" r:id="rId7"/>
    <sheet name=" 4. RENDICIÓN DE CUENTAS" sheetId="16" r:id="rId8"/>
    <sheet name="5. ATENCIÓN CIUDADANO" sheetId="17" r:id="rId9"/>
    <sheet name="6. TRANSP. ACCESO INFOR PÚBLICA" sheetId="18" r:id="rId10"/>
    <sheet name="7. APERT INFOR Y DATOS ABIERTOS" sheetId="28" r:id="rId11"/>
    <sheet name="8. PARTICIPA E INNOVA GEST PUB " sheetId="29" r:id="rId12"/>
    <sheet name="9. INTEGRIDAD Y ETICA PÚBLICA" sheetId="3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1_SE">#REF!</definedName>
    <definedName name="_xlnm._FilterDatabase" localSheetId="4" hidden="1">' 1.1. MATRIZ DE RIESGOS'!$A$5:$U$16</definedName>
    <definedName name="_xlnm._FilterDatabase" localSheetId="7" hidden="1">' 4. RENDICIÓN DE CUENTAS'!$A$6:$R$19</definedName>
    <definedName name="_xlnm._FilterDatabase" localSheetId="3" hidden="1">'1.GESTIÓN INT. RIESGO'!$A$4:$L$4</definedName>
    <definedName name="_xlnm._FilterDatabase" localSheetId="5" hidden="1">'2. DEBI DILIG PREV LAVADO ACT'!$A$4:$L$10</definedName>
    <definedName name="_xlnm._FilterDatabase" localSheetId="8" hidden="1">'5. ATENCIÓN CIUDADANO'!$A$7:$P$15</definedName>
    <definedName name="_xlnm._FilterDatabase" localSheetId="9" hidden="1">'6. TRANSP. ACCESO INFOR PÚBLICA'!$A$7:$N$13</definedName>
    <definedName name="_xlnm._FilterDatabase" localSheetId="10" hidden="1">'7. APERT INFOR Y DATOS ABIERTOS'!$A$1:$K$6</definedName>
    <definedName name="_xlnm._FilterDatabase" localSheetId="11" hidden="1">'8. PARTICIPA E INNOVA GEST PUB '!$A$1:$K$8</definedName>
    <definedName name="A">#REF!</definedName>
    <definedName name="AA">#REF!</definedName>
    <definedName name="accion">#REF!</definedName>
    <definedName name="ACCIONES">#REF!</definedName>
    <definedName name="ACTIVIDADES_DE_GESTION_Y_CONTROL">#REF!</definedName>
    <definedName name="AGENTE">#REF!</definedName>
    <definedName name="ANTIOQUIA">#REF!</definedName>
    <definedName name="_xlnm.Print_Area" localSheetId="5">'2. DEBI DILIG PREV LAVADO ACT'!$A$1:$K$9</definedName>
    <definedName name="_xlnm.Print_Area" localSheetId="8">'5. ATENCIÓN CIUDADANO'!$A$1:$N$15</definedName>
    <definedName name="_xlnm.Print_Area" localSheetId="9">'6. TRANSP. ACCESO INFOR PÚBLICA'!$A$1:$N$13</definedName>
    <definedName name="_xlnm.Print_Area" localSheetId="10">'7. APERT INFOR Y DATOS ABIERTOS'!$A$1:$K$6</definedName>
    <definedName name="_xlnm.Print_Area" localSheetId="11">'8. PARTICIPA E INNOVA GEST PUB '!$A$1:$K$7</definedName>
    <definedName name="AREA_IMPACTO">#REF!</definedName>
    <definedName name="AREAS_IMPACTO">#REF!</definedName>
    <definedName name="as">#REF!=MEDIAN(#REF!,#REF!,#REF!+#REF!-1)</definedName>
    <definedName name="ASSSSS">(as*(#REF!&gt;0))*PeríodoEnPlan</definedName>
    <definedName name="ASUNTOS_TECNICOS">#REF!</definedName>
    <definedName name="ASUNTOS_TECNOLOGICOS">#REF!</definedName>
    <definedName name="B">#REF!</definedName>
    <definedName name="BASE_DE_ACTIVOS_Y_RECURSOS_DE_LA_ORGANIZACIÓN">#REF!</definedName>
    <definedName name="CALIF">'[1]BASE OCULTAR'!$C$6:$D$107</definedName>
    <definedName name="CALIFICACION">#REF!</definedName>
    <definedName name="CANAL_DE_DISTRIBUCION">[2]DATOS!$C$16:$C$27</definedName>
    <definedName name="CAUSA">#REF!</definedName>
    <definedName name="CAUSAS">[3]CAUSAS!$C$6:$O$11</definedName>
    <definedName name="CAUSASDERIESGO">#REF!</definedName>
    <definedName name="CAUSASDERIESGO1">#REF!</definedName>
    <definedName name="CIRCUNSTANCIAS_ECONOMICAS_Y_DE_MERCADO">#REF!</definedName>
    <definedName name="CIRCUNSTANCIAS_ECONOMICAS_Y_DEL_ESTADO">#REF!</definedName>
    <definedName name="CIRCUNSTANCIAS_POLITICAS_Y_LEGISLATIVAS">#REF!</definedName>
    <definedName name="CIRCUNSTANCIAS_POLITICAS_Y_LEGISSLATIVAS">#REF!</definedName>
    <definedName name="CLAVE">#REF!</definedName>
    <definedName name="CLAVECAUSA">[3]CAUSAS!$C$12:$O$12</definedName>
    <definedName name="CLAVECONT">#REF!</definedName>
    <definedName name="CLAVECONTROL">'[3]NO BORRAR'!$B$41:$B$57</definedName>
    <definedName name="CLAVEOBJ">#REF!</definedName>
    <definedName name="CLAVEPOL">#REF!</definedName>
    <definedName name="CLAVEPOLITICA">'[3]NO BORRAR'!$B$3:$B$17</definedName>
    <definedName name="CLAVEPROC">#REF!</definedName>
    <definedName name="CLAVEPROCEDIMIENTO">'[3]NO BORRAR'!$B$22:$B$38</definedName>
    <definedName name="CLAVERIESGO">#REF!</definedName>
    <definedName name="CLIENTE">#REF!</definedName>
    <definedName name="CLIENTES">#REF!</definedName>
    <definedName name="CODIGO">#REF!</definedName>
    <definedName name="CODIGO_RIESGO">#REF!</definedName>
    <definedName name="CODIGO1">#REF!</definedName>
    <definedName name="COMPORTAMIENTO_HUMANO">#REF!</definedName>
    <definedName name="COMPORTAMIENTO_ORGANIZACIONAL">#REF!</definedName>
    <definedName name="CONFLICTOS_SOCIALES">#REF!</definedName>
    <definedName name="CONTEXTO_ECONOMICO_DE_MERCADO">#REF!</definedName>
    <definedName name="CONTEXTO_POLITICO">#REF!</definedName>
    <definedName name="CONTROL">'[3]NO BORRAR'!$C$41:$C$53</definedName>
    <definedName name="CONTROLES">#REF!</definedName>
    <definedName name="COSTO_DE_ACTIVIDADES">#REF!</definedName>
    <definedName name="CRONOGRAMA_DE_ACTIVIDADES">#REF!</definedName>
    <definedName name="Cual_serà_el_nombre_del_procedimiento?">#REF!</definedName>
    <definedName name="DAÑOS_A_ACTIVOS">#REF!</definedName>
    <definedName name="Dependencias">[4]Listas!$B$3:$B$32</definedName>
    <definedName name="DESEMPEÑO">#REF!</definedName>
    <definedName name="detallado">([5]!X*(#REF!&gt;0))*[5]!PeríodoEnPlan</definedName>
    <definedName name="DIRECCION_ACTIVIDADES_MARITIMAS">#REF!</definedName>
    <definedName name="e">([5]!PeríodoReal*(#REF!&gt;0))*[5]!PeríodoEnPlan</definedName>
    <definedName name="EFECTORIESGO1">#REF!</definedName>
    <definedName name="EJECUCION_Y__ADMINISTRACION_DEL_PROCESO">#REF!</definedName>
    <definedName name="EJECUCION_Y_ADMINISTRACION_DEL_PROCESO">#REF!</definedName>
    <definedName name="ENTORNO">#REF!</definedName>
    <definedName name="ESTABILIDAD_POLITICA">#REF!</definedName>
    <definedName name="Estado" localSheetId="5">'[6]2.RACIONALIZACIÓN DE TRAMITES '!$Q$10:$Q$62</definedName>
    <definedName name="Estado" localSheetId="10">'[6]2.RACIONALIZACIÓN DE TRAMITES '!$Q$10:$Q$62</definedName>
    <definedName name="Estado" localSheetId="11">'[6]2.RACIONALIZACIÓN DE TRAMITES '!$Q$10:$Q$62</definedName>
    <definedName name="Estado">#REF!</definedName>
    <definedName name="EVENTOS">#REF!</definedName>
    <definedName name="EVENTOS_NATUALES">#REF!</definedName>
    <definedName name="EVENTOS_NATURALES">#REF!</definedName>
    <definedName name="EVENTOS_NATURALES_">#REF!</definedName>
    <definedName name="ExcesoPorcentajeCompletado">(#REF!=MEDIAN(#REF!,#REF!,#REF!+#REF!)*(#REF!&gt;0))*((#REF!&lt;(INT(#REF!+#REF!*#REF!)))+(#REF!=#REF!))*(#REF!&gt;0)</definedName>
    <definedName name="ExcesoReal">PeríodoReal*(#REF!&gt;0)</definedName>
    <definedName name="FACTOR">[2]DATOS!$A$16:$E$16</definedName>
    <definedName name="FACTOR_DEL_RIESGO">[7]FUENTES!$A$2:$A$10</definedName>
    <definedName name="FACTORES">#REF!</definedName>
    <definedName name="FALLAS_TECNOLOGICAS">#REF!</definedName>
    <definedName name="FRAUD_EXTERNO">#REF!</definedName>
    <definedName name="FRAUDE_EXTERNO">#REF!</definedName>
    <definedName name="FRAUDE_INTERNO">#REF!</definedName>
    <definedName name="FRECUENCIA">#REF!</definedName>
    <definedName name="FUENTE">#REF!</definedName>
    <definedName name="FUENTES_DE_RIESGO">#REF!</definedName>
    <definedName name="FUENTES_RIESGO">#REF!</definedName>
    <definedName name="GENTE">#REF!</definedName>
    <definedName name="GESTION">#REF!</definedName>
    <definedName name="GESTION_CONTROL">#REF!</definedName>
    <definedName name="GESTION_TECNICA">#REF!</definedName>
    <definedName name="GRAVEDAD">#REF!</definedName>
    <definedName name="IM">[8]Listas!$G$2:$G$6</definedName>
    <definedName name="IMPACTO" localSheetId="4">[9]MAPA!$O$7:$O$19</definedName>
    <definedName name="IMPACTO">#REF!</definedName>
    <definedName name="IMPACTORIESGO">#REF!</definedName>
    <definedName name="INGRESOS_Y_DERECHOS">#REF!</definedName>
    <definedName name="INSTALACIONES">#REF!</definedName>
    <definedName name="INSTALACIONES_">#REF!</definedName>
    <definedName name="INTANGIBLES">#REF!</definedName>
    <definedName name="INTEGRIDAD" localSheetId="5">#REF!</definedName>
    <definedName name="INTEGRIDAD" localSheetId="10">#REF!</definedName>
    <definedName name="INTEGRIDAD" localSheetId="11">#REF!</definedName>
    <definedName name="INTEGRIDAD">#REF!</definedName>
    <definedName name="Lacinco">[8]Listas!$F$52:$F$66</definedName>
    <definedName name="lacuatro">[8]Listas!$F$36:$F$51</definedName>
    <definedName name="lados">[8]Listas!$F$13:$F$23</definedName>
    <definedName name="latres">[8]Listas!$F$24:$F$35</definedName>
    <definedName name="launo">[8]Listas!$F$2:$F$12</definedName>
    <definedName name="LEGAL">#REF!</definedName>
    <definedName name="LET">#REF!</definedName>
    <definedName name="m">[5]!ExcesoPorcentajeCompletado*[5]!PeríodoEnPlan</definedName>
    <definedName name="MACROPROCESO">#REF!</definedName>
    <definedName name="MATER1">[8]Listas!$E$2:$E$7</definedName>
    <definedName name="MATER2">[8]Listas!$E$8:$E$13</definedName>
    <definedName name="MATER3">[8]Listas!$E$14:$E$19</definedName>
    <definedName name="MATER4">[8]Listas!$E$20:$E$25</definedName>
    <definedName name="MATER5">[8]Listas!$E$26:$E$31</definedName>
    <definedName name="Matriz">[10]Listas!$E$26:$E$31</definedName>
    <definedName name="MERCADO">#REF!</definedName>
    <definedName name="n">[11]Cronograma!PeríodoReal*([11]Cronograma!$E1&gt;0)</definedName>
    <definedName name="NN">#REF!</definedName>
    <definedName name="NOMBRE_RIESGO">#REF!</definedName>
    <definedName name="NUM">#REF!</definedName>
    <definedName name="ñ">[5]!PeríodoEnPlan*(#REF!&gt;0)</definedName>
    <definedName name="o">(#REF!=MEDIAN(#REF!,#REF!,#REF!+#REF!)*(#REF!&gt;0))*((#REF!&lt;(INT(#REF!+#REF!*#REF!)))+(#REF!=#REF!))*(#REF!&gt;0)</definedName>
    <definedName name="OBJETIVOS">#REF!</definedName>
    <definedName name="om" localSheetId="4">#REF!</definedName>
    <definedName name="om">#REF!</definedName>
    <definedName name="OPERACIÓN">[2]DATOS!$E$16:$E$27</definedName>
    <definedName name="OTROS">#REF!</definedName>
    <definedName name="período_seleccionado">#REF!</definedName>
    <definedName name="PeríodoEnPlan">#REF!=MEDIAN(#REF!,#REF!,#REF!+#REF!-1)</definedName>
    <definedName name="PeríodoReal">#REF!=MEDIAN(#REF!,#REF!,#REF!+#REF!-1)</definedName>
    <definedName name="PERSONA">#REF!</definedName>
    <definedName name="PERSONAS">#REF!</definedName>
    <definedName name="PESO">#REF!</definedName>
    <definedName name="Plan">PeríodoEnPlan*(#REF!&gt;0)</definedName>
    <definedName name="PM">[8]Listas!$D$2:$D$6</definedName>
    <definedName name="POLITICA">'[3]NO BORRAR'!$C$3:$C$17</definedName>
    <definedName name="POLITICAS_GUBERNAMENTALES">#REF!</definedName>
    <definedName name="PorcentajeCompletado">ExcesoPorcentajeCompletado*PeríodoEnPlan</definedName>
    <definedName name="PROBABILIDAD" localSheetId="4">[9]MAPA!$N$7:$N$19</definedName>
    <definedName name="PROBABILIDAD">#REF!</definedName>
    <definedName name="PROCEDIMIENTO">#REF!</definedName>
    <definedName name="PROCESO">#REF!</definedName>
    <definedName name="PROCESOS">[2]DATOS!$A$4:$A$7</definedName>
    <definedName name="PRODUCTO">[2]DATOS!$D$16:$D$27</definedName>
    <definedName name="PUNTAJE">#REF!</definedName>
    <definedName name="PUNTAJEF">#REF!</definedName>
    <definedName name="PUNTAJEG">#REF!</definedName>
    <definedName name="q">#REF!</definedName>
    <definedName name="R_1" localSheetId="4">#REF!</definedName>
    <definedName name="R_1">#REF!</definedName>
    <definedName name="Real">(PeríodoReal*(#REF!&gt;0))*PeríodoEnPlan</definedName>
    <definedName name="RELACIONADO">#REF!</definedName>
    <definedName name="RELACIONADOCON">#REF!</definedName>
    <definedName name="RELACIONADOS_INSTALACIONES">#REF!</definedName>
    <definedName name="RELACIONES_CON_EL_CLIENTE">#REF!</definedName>
    <definedName name="RELACIONES_CON_EL_USUARIO">#REF!</definedName>
    <definedName name="RELACIONES_CON_EL_USUSARIO">#REF!</definedName>
    <definedName name="RELACIONES_CON_USUARIO">#REF!</definedName>
    <definedName name="RELACIONES_LABORALES">#REF!</definedName>
    <definedName name="RESPUESTA">'[3]NO BORRAR'!$G$1:$G$5</definedName>
    <definedName name="RIESGO_ASOCIADO">#REF!</definedName>
    <definedName name="RIESGO_ASOCIADO_POR_CAUSA">[7]FUENTES!$A$11:$A$15</definedName>
    <definedName name="RIESGO_ASOCIADO_POR_IMPACTO">[7]FUENTES!$A$17:$A$22</definedName>
    <definedName name="RIESGOESPECIFICO">#REF!</definedName>
    <definedName name="RIESGOESPECIFICO2">#REF!</definedName>
    <definedName name="RIESGOS">#REF!</definedName>
    <definedName name="s">([11]Cronograma!A$8=MEDIAN([11]Cronograma!A$8,[11]Cronograma!$E1,[11]Cronograma!$E1+[11]Cronograma!$F1)*([11]Cronograma!$E1&gt;0))*(([11]Cronograma!A$8&lt;(INT([11]Cronograma!$E1+[11]Cronograma!$F1*[11]Cronograma!$K1)))+([11]Cronograma!A$8=[11]Cronograma!$E1))*([11]Cronograma!$K1&gt;0)</definedName>
    <definedName name="SE">#REF!</definedName>
    <definedName name="SI_NO">'[12]NO BORRAR'!$F$1:$F$2</definedName>
    <definedName name="SINO">#REF!</definedName>
    <definedName name="SISTEMAS">#REF!</definedName>
    <definedName name="SISTEMAS_DE_INFORMACION">#REF!</definedName>
    <definedName name="ss">[13]Listas!$F$24:$F$35</definedName>
    <definedName name="t">[5]!PeríodoReal*(#REF!&gt;0)</definedName>
    <definedName name="TECNOLOGIA">#REF!</definedName>
    <definedName name="TECNOLOGIA_">#REF!</definedName>
    <definedName name="TIPOACCION">'[3]NO BORRAR'!$I$1:$I$9</definedName>
    <definedName name="_xlnm.Print_Titles" localSheetId="7">' 4. RENDICIÓN DE CUENTAS'!$1:$6</definedName>
    <definedName name="_xlnm.Print_Titles" localSheetId="5">'2. DEBI DILIG PREV LAVADO ACT'!$1:$4</definedName>
    <definedName name="_xlnm.Print_Titles" localSheetId="10">'7. APERT INFOR Y DATOS ABIERTOS'!$1:$4</definedName>
    <definedName name="_xlnm.Print_Titles" localSheetId="11">'8. PARTICIPA E INNOVA GEST PUB '!$1:$4</definedName>
    <definedName name="TOTAL_PUNTAJE_RIESGO">#REF!</definedName>
    <definedName name="TRATAMIENTO">#REF!</definedName>
    <definedName name="TRATAMIENTO_RIESGO">'[12]NO BORRAR'!$G$1:$G$5</definedName>
    <definedName name="USUARIO">#REF!</definedName>
    <definedName name="VALORES_ETICOS">#REF!</definedName>
    <definedName name="w">[5]!PeríodoReal*(#REF!&gt;0)</definedName>
    <definedName name="X">#REF!</definedName>
    <definedName name="Y">#REF!</definedName>
    <definedName name="Z">#REF!</definedName>
    <definedName name="zona">#REF!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3" l="1"/>
  <c r="B3" i="13" l="1"/>
  <c r="B2" i="13"/>
  <c r="B5" i="13"/>
  <c r="I11" i="30" l="1"/>
  <c r="I9" i="29"/>
  <c r="I7" i="28"/>
  <c r="L13" i="18"/>
  <c r="L15" i="17"/>
  <c r="K8" i="15" l="1"/>
  <c r="J10" i="27"/>
  <c r="I12" i="27" l="1"/>
  <c r="I10" i="27"/>
  <c r="I13" i="14"/>
  <c r="J13" i="14"/>
  <c r="K13" i="18" l="1"/>
  <c r="K15" i="17" l="1"/>
  <c r="H11" i="30"/>
  <c r="H9" i="29"/>
  <c r="H7" i="28"/>
  <c r="P20" i="16"/>
  <c r="J8" i="15"/>
  <c r="M98" i="26" l="1"/>
  <c r="H98" i="26"/>
  <c r="M97" i="26"/>
  <c r="H97" i="26"/>
  <c r="M96" i="26"/>
  <c r="H96" i="26"/>
  <c r="O95" i="26"/>
  <c r="M95" i="26"/>
  <c r="H95" i="26"/>
  <c r="O94" i="26"/>
  <c r="M94" i="26"/>
  <c r="H94" i="26"/>
  <c r="O93" i="26"/>
  <c r="M93" i="26"/>
  <c r="H93" i="26"/>
  <c r="O92" i="26"/>
  <c r="M92" i="26"/>
  <c r="H92" i="26"/>
  <c r="O91" i="26"/>
  <c r="M91" i="26"/>
  <c r="H91" i="26"/>
  <c r="H16" i="26" s="1"/>
  <c r="O90" i="26"/>
  <c r="M90" i="26"/>
  <c r="H90" i="26"/>
  <c r="O89" i="26"/>
  <c r="M89" i="26"/>
  <c r="H89" i="26"/>
  <c r="O88" i="26"/>
  <c r="M88" i="26"/>
  <c r="H88" i="26"/>
  <c r="O87" i="26"/>
  <c r="M87" i="26"/>
  <c r="H87" i="26"/>
  <c r="O86" i="26"/>
  <c r="M86" i="26"/>
  <c r="H86" i="26"/>
  <c r="O85" i="26"/>
  <c r="M85" i="26"/>
  <c r="H85" i="26"/>
  <c r="O84" i="26"/>
  <c r="H84" i="26"/>
  <c r="O83" i="26"/>
  <c r="H83" i="26"/>
  <c r="O82" i="26"/>
  <c r="H82" i="26"/>
  <c r="O81" i="26"/>
  <c r="H81" i="26"/>
  <c r="O80" i="26"/>
  <c r="H80" i="26"/>
  <c r="O79" i="26"/>
  <c r="H79" i="26"/>
  <c r="O78" i="26"/>
  <c r="M78" i="26"/>
  <c r="H78" i="26"/>
  <c r="O77" i="26"/>
  <c r="H77" i="26"/>
  <c r="O76" i="26"/>
  <c r="H76" i="26"/>
  <c r="O75" i="26"/>
  <c r="H75" i="26"/>
  <c r="O74" i="26"/>
  <c r="H74" i="26"/>
  <c r="N16" i="26"/>
  <c r="L16" i="26"/>
  <c r="I16" i="26"/>
  <c r="G16" i="26"/>
  <c r="F16" i="26"/>
  <c r="E16" i="26"/>
  <c r="D16" i="26"/>
  <c r="C16" i="26"/>
  <c r="B16" i="26"/>
  <c r="A16" i="26"/>
  <c r="N15" i="26"/>
  <c r="L15" i="26"/>
  <c r="I15" i="26"/>
  <c r="H15" i="26"/>
  <c r="G15" i="26"/>
  <c r="F15" i="26"/>
  <c r="E15" i="26"/>
  <c r="D15" i="26"/>
  <c r="C15" i="26"/>
  <c r="B15" i="26"/>
  <c r="A15" i="26"/>
  <c r="N14" i="26"/>
  <c r="L14" i="26"/>
  <c r="I14" i="26"/>
  <c r="G14" i="26"/>
  <c r="F14" i="26"/>
  <c r="E14" i="26"/>
  <c r="D14" i="26"/>
  <c r="C14" i="26"/>
  <c r="B14" i="26"/>
  <c r="A14" i="26"/>
  <c r="N13" i="26"/>
  <c r="L13" i="26"/>
  <c r="I13" i="26"/>
  <c r="H13" i="26"/>
  <c r="G13" i="26"/>
  <c r="F13" i="26"/>
  <c r="E13" i="26"/>
  <c r="D13" i="26"/>
  <c r="C13" i="26"/>
  <c r="B13" i="26"/>
  <c r="A13" i="26"/>
  <c r="N12" i="26"/>
  <c r="L12" i="26"/>
  <c r="I12" i="26"/>
  <c r="G12" i="26"/>
  <c r="F12" i="26"/>
  <c r="E12" i="26"/>
  <c r="D12" i="26"/>
  <c r="C12" i="26"/>
  <c r="B12" i="26"/>
  <c r="A12" i="26"/>
  <c r="N11" i="26"/>
  <c r="L11" i="26"/>
  <c r="I11" i="26"/>
  <c r="G11" i="26"/>
  <c r="F11" i="26"/>
  <c r="E11" i="26"/>
  <c r="D11" i="26"/>
  <c r="C11" i="26"/>
  <c r="B11" i="26"/>
  <c r="A11" i="26"/>
  <c r="N10" i="26"/>
  <c r="L10" i="26"/>
  <c r="I10" i="26"/>
  <c r="G10" i="26"/>
  <c r="F10" i="26"/>
  <c r="E10" i="26"/>
  <c r="D10" i="26"/>
  <c r="C10" i="26"/>
  <c r="B10" i="26"/>
  <c r="A10" i="26"/>
  <c r="N9" i="26"/>
  <c r="L9" i="26"/>
  <c r="I9" i="26"/>
  <c r="G9" i="26"/>
  <c r="F9" i="26"/>
  <c r="E9" i="26"/>
  <c r="D9" i="26"/>
  <c r="C9" i="26"/>
  <c r="B9" i="26"/>
  <c r="A9" i="26"/>
  <c r="N8" i="26"/>
  <c r="L8" i="26"/>
  <c r="I8" i="26"/>
  <c r="H8" i="26"/>
  <c r="G8" i="26"/>
  <c r="F8" i="26"/>
  <c r="E8" i="26"/>
  <c r="D8" i="26"/>
  <c r="C8" i="26"/>
  <c r="B8" i="26"/>
  <c r="A8" i="26"/>
  <c r="N7" i="26"/>
  <c r="L7" i="26"/>
  <c r="I7" i="26"/>
  <c r="G7" i="26"/>
  <c r="F7" i="26"/>
  <c r="E7" i="26"/>
  <c r="D7" i="26"/>
  <c r="C7" i="26"/>
  <c r="B7" i="26"/>
  <c r="A7" i="26"/>
  <c r="N6" i="26"/>
  <c r="L6" i="26"/>
  <c r="I6" i="26"/>
  <c r="G6" i="26"/>
  <c r="F6" i="26"/>
  <c r="E6" i="26"/>
  <c r="D6" i="26"/>
  <c r="C6" i="26"/>
  <c r="B6" i="26"/>
  <c r="A6" i="26"/>
  <c r="B10" i="13"/>
  <c r="C10" i="13" s="1"/>
  <c r="C9" i="13"/>
  <c r="B8" i="13"/>
  <c r="C8" i="13" s="1"/>
  <c r="B7" i="13"/>
  <c r="C7" i="13" s="1"/>
  <c r="B6" i="13"/>
  <c r="C6" i="13" s="1"/>
  <c r="C5" i="13"/>
  <c r="B4" i="13"/>
  <c r="C4" i="13" s="1"/>
  <c r="C3" i="13"/>
  <c r="C2" i="13"/>
  <c r="M77" i="26" l="1"/>
  <c r="H9" i="26" s="1"/>
  <c r="M80" i="26"/>
  <c r="H11" i="26" s="1"/>
  <c r="M81" i="26"/>
  <c r="H12" i="26" s="1"/>
  <c r="M74" i="26"/>
  <c r="J74" i="26" s="1"/>
  <c r="M75" i="26"/>
  <c r="H7" i="26" s="1"/>
  <c r="M76" i="26"/>
  <c r="M79" i="26"/>
  <c r="H10" i="26" s="1"/>
  <c r="M82" i="26"/>
  <c r="H14" i="26" s="1"/>
  <c r="M83" i="26"/>
  <c r="M84" i="26"/>
  <c r="B11" i="13"/>
  <c r="C11" i="13" s="1"/>
  <c r="H6" i="26"/>
</calcChain>
</file>

<file path=xl/comments1.xml><?xml version="1.0" encoding="utf-8"?>
<comments xmlns="http://schemas.openxmlformats.org/spreadsheetml/2006/main">
  <authors>
    <author>Carlos Andres Salinas</author>
  </authors>
  <commentList>
    <comment ref="A9" authorId="0" shapeId="0">
      <text>
        <r>
          <rPr>
            <b/>
            <sz val="11"/>
            <color indexed="81"/>
            <rFont val="Tahoma"/>
            <family val="2"/>
          </rPr>
          <t xml:space="preserve">Transparencia pasiva:
</t>
        </r>
        <r>
          <rPr>
            <sz val="11"/>
            <color indexed="81"/>
            <rFont val="Tahoma"/>
            <family val="2"/>
          </rPr>
          <t>Relacionada con la respuesta a las solicitudes de acceso a la información, en términos de calidad, oportunidad, y disponibilidad.</t>
        </r>
      </text>
    </comment>
  </commentList>
</comments>
</file>

<file path=xl/comments2.xml><?xml version="1.0" encoding="utf-8"?>
<comments xmlns="http://schemas.openxmlformats.org/spreadsheetml/2006/main">
  <authors>
    <author>Karol Wilfredo Camargo Vargas</author>
    <author>Carlos Andres Salinas</author>
  </authors>
  <commentList>
    <comment ref="A8" authorId="0" shapeId="0">
      <text>
        <r>
          <rPr>
            <sz val="12"/>
            <color indexed="81"/>
            <rFont val="Tahoma"/>
            <family val="2"/>
          </rPr>
          <t xml:space="preserve"> Publicación de información mínima obligatoria sobre la estructura
• Publicación de información mínima obligatoria de procedimientos, servicios y funcionamiento
• Divulgación de datos abiertos
• Publicación de información sobre contratación pública
• Publicación y divulgación de información establecida en la Estrategia de Gobierno en Línea.</t>
        </r>
      </text>
    </comment>
    <comment ref="A9" authorId="1" shapeId="0">
      <text>
        <r>
          <rPr>
            <sz val="11"/>
            <color indexed="81"/>
            <rFont val="Tahoma"/>
            <family val="2"/>
          </rPr>
          <t xml:space="preserve">La Ley estableció tres (3) instrumentos para apoyar el proceso de gestión de información de las entidades. Estos son:
• El Registro o inventario de activos de Información. 
• El Esquema de publicación de información, y 
• El Índice de Información Clasificada y Reservada.
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 </t>
        </r>
        <r>
          <rPr>
            <sz val="9"/>
            <color indexed="81"/>
            <rFont val="Tahoma"/>
            <family val="2"/>
          </rPr>
          <t xml:space="preserve">
</t>
        </r>
      </text>
    </comment>
    <comment ref="A10" authorId="1" shapeId="0">
      <text>
        <r>
          <rPr>
            <sz val="12"/>
            <color indexed="81"/>
            <rFont val="Tahoma"/>
            <family val="2"/>
          </rPr>
          <t>Para facilitar qué poblaciones específicas accedan a la información que las afecte, la ley estableció el criterio diferencial de accesibilidad a información pública55. Para el efecto, las entidades deberán implementar acciones tendientes a: 
• 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 
• Adecuar los medios electrónicos para permitir la accesibilidad a población en situación de discapacidad.
• Implementar los lineamientos de accesibilidad a espacios físicos para población en situación de discapacidad. 
• Identificar acciones para responder a solicitud de las autoridades de las comunidades, para divulgar la información pública en diversos idiomas y lenguas de los grupos étnicos y culturales del país.</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<sst xmlns="http://schemas.openxmlformats.org/spreadsheetml/2006/main" count="732" uniqueCount="432">
  <si>
    <t>1.1</t>
  </si>
  <si>
    <t>2.1</t>
  </si>
  <si>
    <t>Asignar responsables de la gestión de los diferentes canales de atención</t>
  </si>
  <si>
    <t>actualizar y socializar la política</t>
  </si>
  <si>
    <t>consolidación de los mapas de riesgos, a su vez será el encargado de su publicación</t>
  </si>
  <si>
    <t>La medición de los avances, de las acciones de respuesta y evaluación de la efectividad de las políticas, estará a cargo del Grupo Interno de Trabajo de Control Interno</t>
  </si>
  <si>
    <t>La revisión del contenido del mapa de riesgos del Instituto, se realizará como mínimo una vez al año o cuando las circunstancias lo ameriten como cambios sustanciales en el contexto estratégico</t>
  </si>
  <si>
    <t xml:space="preserve">La política de Administración del Riesgo, Mapa de Riesgos Institucional, Mapa de Riesgos de los procesos, mapa de riesgos de corrupción, el Manual de Administración del Riesgo Crediticio, se socializarán y divulgarán </t>
  </si>
  <si>
    <t>definirán estrategias de capacitación que garanticen la competencia necesaria de los servidores para atender el tema de una manera adecuada</t>
  </si>
  <si>
    <t>estrategia de rendicion de cuentas</t>
  </si>
  <si>
    <t>estrategia de participacion ciudadana</t>
  </si>
  <si>
    <t>riesgos</t>
  </si>
  <si>
    <t>Monitoreo, Ajustes, Capacitación, mejora, sensibilización y divulgación.</t>
  </si>
  <si>
    <t>seguimiento se realizarán a los riesgos por procesos al menos 1 vez al año; a los riesgos de corrupción 3 veces al año que contempla el primero seguimiento en abril</t>
  </si>
  <si>
    <t>valoración de los controles se hará a través de la matriz de calificación, evaluación y respuesta a los riesgos</t>
  </si>
  <si>
    <t>Actualizar matriz de riesgos</t>
  </si>
  <si>
    <t>La Oficina de Control Interno realizará seguimiento (tres) 3 veces al año, así:</t>
  </si>
  <si>
    <t>Primer seguimiento: Con corte al 30 de abril. En esa medida, la publicación deberá surtirse dentro de los diez (10) primeros días hábiles del mes de mayo.</t>
  </si>
  <si>
    <t>Segundo seguimiento: Con corte al 31 de agosto. La publicación deberá surtirse dentro de los diez (10) primeros días hábiles del mes de septiembre.</t>
  </si>
  <si>
    <t>Tercer seguimiento: Con corte al 31 de diciembre. La publicación deberá surtirse dentro de los diez (10) primeros días hábiles del mes de enero.</t>
  </si>
  <si>
    <t>RACIONALIZACION DE TRÁMITES</t>
  </si>
  <si>
    <t>Acciones o medidas de mejora (racionalización) que impliquen la revisión, reingeniería, optimización, actualización, reducción, ampliación o supresión de actividades de los procesos y procedimientos asociados al trámite u Otros Procedimientos Administrativos como Reducción de tiempo de duración del trámite a través de , Extensión de horarios de atención, Ampliación de puntos de atención, Reducción de pasos para el ciudadano, Ampliación de canales de obtención del resultado, Estandarización de trámites o formularios, Optimización de los procesos o procedimientos internos asociados al trámite.</t>
  </si>
  <si>
    <t>Pago en línea de los trámites, Formularios diligenciados en línea, Envío de documentos electrónicos, Mecanismos virtuales de seguimiento al estado de los trámites, Documentos con firma electrónica, Trámite realizado totalmente en línea, Cadenas de trámites o ventanillas únicas virtuales (interoperabilidad).</t>
  </si>
  <si>
    <t>RENDICION DE CUENTAS</t>
  </si>
  <si>
    <t>Presenta un informe de la gestión del período del cual se están rindiendo cuentas.</t>
  </si>
  <si>
    <t xml:space="preserve">Facilita el control social que realizan los ciudadanos a su labor a través de facilitar el acceso y entendimiento de las organizaciones sociales, organizaciones no gubernamentales, la academia, los medios de comunicación y la ciudadanía. </t>
  </si>
  <si>
    <t>Propicia un espacio de diálogo e intercambio de ideas con la ciudadanía</t>
  </si>
  <si>
    <t xml:space="preserve">ATENCIÓN AL
CIUDADANO
</t>
  </si>
  <si>
    <t>gestionar las acciones para la medición de la satisfacción</t>
  </si>
  <si>
    <t>control de producto o servicio no conforme</t>
  </si>
  <si>
    <t xml:space="preserve">atención a las PQR´S (peticiones, quejas, reclamos y sugerencias) </t>
  </si>
  <si>
    <t>la elaboración y seguimiento al plan de comunicaciones</t>
  </si>
  <si>
    <t>Aplicar un Autodiagnóstico de espacios físicos para identificar los ajustes requeridos</t>
  </si>
  <si>
    <r>
      <t xml:space="preserve"> </t>
    </r>
    <r>
      <rPr>
        <sz val="11"/>
        <color rgb="FF000000"/>
        <rFont val="Arial"/>
        <family val="2"/>
      </rPr>
      <t>Realizar ajustes razonables a los espacios físicos de atención y servicio al ciudadano para garantizar su accesibilidad de acuerdo con la NTC 6047.</t>
    </r>
  </si>
  <si>
    <t>Fortalecimiento de las competencias de los servidores públicos que atienden directamente a los ciudadanos a través de procesos de cualificación, mediante capacitación en servicio al cliente a todos los servidores.</t>
  </si>
  <si>
    <t>Evaluación del desempeño de los servidores públicos en la cual se analiza sus competencias en relación con su comportamiento y actitud en la Interacción con los ciudadanos.</t>
  </si>
  <si>
    <t>Inclusión en el Programa de Capacitación de temáticas relacionadas con el mejoramiento del servicio al ciudadano.</t>
  </si>
  <si>
    <t>Se estableció un plan de bienestar y estímulos en donde se establece un sistema de incentivos monetarios y no monetarios, para destacar el desempeño de los servidores en relación al servicio prestado al ciudadano</t>
  </si>
  <si>
    <r>
      <t>•</t>
    </r>
    <r>
      <rPr>
        <sz val="7"/>
        <color rgb="FF000000"/>
        <rFont val="Times New Roman"/>
        <family val="1"/>
      </rPr>
      <t xml:space="preserve">     </t>
    </r>
    <r>
      <rPr>
        <sz val="11"/>
        <color rgb="FF000000"/>
        <rFont val="Arial"/>
        <family val="2"/>
      </rPr>
      <t>Publicación de información mínima obligatoria sobre la estructura.</t>
    </r>
  </si>
  <si>
    <r>
      <t>•</t>
    </r>
    <r>
      <rPr>
        <sz val="7"/>
        <color rgb="FF000000"/>
        <rFont val="Times New Roman"/>
        <family val="1"/>
      </rPr>
      <t xml:space="preserve">     </t>
    </r>
    <r>
      <rPr>
        <sz val="11"/>
        <color rgb="FF000000"/>
        <rFont val="Arial"/>
        <family val="2"/>
      </rPr>
      <t>Publicación de información mínima obligatoria de procedimientos, servicios y funcionamiento.</t>
    </r>
  </si>
  <si>
    <r>
      <t>•</t>
    </r>
    <r>
      <rPr>
        <sz val="7"/>
        <color rgb="FF000000"/>
        <rFont val="Times New Roman"/>
        <family val="1"/>
      </rPr>
      <t xml:space="preserve">     </t>
    </r>
    <r>
      <rPr>
        <sz val="11"/>
        <color rgb="FF000000"/>
        <rFont val="Arial"/>
        <family val="2"/>
      </rPr>
      <t>Divulgación de datos abiertos.</t>
    </r>
  </si>
  <si>
    <r>
      <t>•</t>
    </r>
    <r>
      <rPr>
        <sz val="7"/>
        <color rgb="FF000000"/>
        <rFont val="Times New Roman"/>
        <family val="1"/>
      </rPr>
      <t xml:space="preserve">     </t>
    </r>
    <r>
      <rPr>
        <sz val="11"/>
        <color rgb="FF000000"/>
        <rFont val="Arial"/>
        <family val="2"/>
      </rPr>
      <t>Publicación de información sobre contratación pública.</t>
    </r>
  </si>
  <si>
    <r>
      <t>•</t>
    </r>
    <r>
      <rPr>
        <sz val="7"/>
        <color rgb="FF000000"/>
        <rFont val="Times New Roman"/>
        <family val="1"/>
      </rPr>
      <t xml:space="preserve">     </t>
    </r>
    <r>
      <rPr>
        <sz val="11"/>
        <color rgb="FF000000"/>
        <rFont val="Arial"/>
        <family val="2"/>
      </rPr>
      <t>Publicación y divulgación de información establecida en la Estrategia de Gobierno en Línea.</t>
    </r>
  </si>
  <si>
    <t>El Registro o inventario de activos de Información.</t>
  </si>
  <si>
    <t>• El Esquema de publicación de información, y</t>
  </si>
  <si>
    <t>• El Índice de Información Clasificada y Reservada.</t>
  </si>
  <si>
    <t>tablas de retención documental de la entidad, con las cuales se dará cumplimiento a los aspectos relacionados con el inventario de activos de información, las cuales serán complemento al plan de seguridad informática PSI, en el cual se adelantó el inventario de activos informáticos de la entidad; a través de las tablas así como el PSI, se determina la información clasificada y reservada y se controla su acceso</t>
  </si>
  <si>
    <t>TRANSPARENCIA</t>
  </si>
  <si>
    <t>Habilitar espacios de dialogo y de divulgación en redes sociales y/o emisoras e Informar  mediante mecanismos electrónicos y/o redes sociales  los temas relacionados con la rendición de cuentas.</t>
  </si>
  <si>
    <r>
      <t xml:space="preserve">Nota: </t>
    </r>
    <r>
      <rPr>
        <sz val="11"/>
        <color theme="1"/>
        <rFont val="Calibri"/>
        <family val="2"/>
        <scheme val="minor"/>
      </rPr>
      <t>Ver información detallada en la pestaña correspondiente.</t>
    </r>
  </si>
  <si>
    <t>TOTAL ACTIVIDADES</t>
  </si>
  <si>
    <t>ZONA ALTA</t>
  </si>
  <si>
    <t>de 80 a 100%</t>
  </si>
  <si>
    <t>ZONA MEDIA</t>
  </si>
  <si>
    <t>De 60 a 79%</t>
  </si>
  <si>
    <t>ZONA BAJA</t>
  </si>
  <si>
    <t>0 a 59%</t>
  </si>
  <si>
    <t>Nivel de Cumplimiento</t>
  </si>
  <si>
    <t>% de Avance</t>
  </si>
  <si>
    <t>ESTRATEGIA / COMPONENTE</t>
  </si>
  <si>
    <t>Subcomponente/Procesos</t>
  </si>
  <si>
    <t>Actividades</t>
  </si>
  <si>
    <t>Entregable</t>
  </si>
  <si>
    <t>Responsable</t>
  </si>
  <si>
    <t>Fecha Fin</t>
  </si>
  <si>
    <t>Subcomponente/proceso 2
Construcción del mapa de Riesgos de Corrupción</t>
  </si>
  <si>
    <t xml:space="preserve">Revisar, actualizar y validar los riesgos de corrupción identificados </t>
  </si>
  <si>
    <t>Subcomponente/proceso 3
Consulta y divulgación</t>
  </si>
  <si>
    <t>3.1</t>
  </si>
  <si>
    <t>Oficina Asesora de planeación</t>
  </si>
  <si>
    <t>3.2</t>
  </si>
  <si>
    <t>4.1</t>
  </si>
  <si>
    <t>Acompañar la elaboración de planes de mejoramiento cuando se detecten desviaciones</t>
  </si>
  <si>
    <t>Subcomponente/proceso 5
Seguimiento</t>
  </si>
  <si>
    <t>5.1</t>
  </si>
  <si>
    <t>Plan de auditorías y seguimiento ejecutado</t>
  </si>
  <si>
    <t>Oficina de Control Interno</t>
  </si>
  <si>
    <t xml:space="preserve">Oficina Asesora de planeación -Lideres de procesos y Profesional de Apoyo  Riesgos </t>
  </si>
  <si>
    <t>Ajuste de matriz de Riesgo de corrupción</t>
  </si>
  <si>
    <t xml:space="preserve">Acta de Comité de Riesgos </t>
  </si>
  <si>
    <t>Planes de mejoramiento</t>
  </si>
  <si>
    <t>No</t>
  </si>
  <si>
    <t xml:space="preserve">Definición del procedimiento / tramite  </t>
  </si>
  <si>
    <t>Entregable / producto</t>
  </si>
  <si>
    <t>Fecha Inicio</t>
  </si>
  <si>
    <t>Beneficio para el  ciudadano o la entidad</t>
  </si>
  <si>
    <t>Área responsable</t>
  </si>
  <si>
    <t>Aprobación (adopción e implementación) de nuevos trámites o Modificación Estructural de trámites existentes</t>
  </si>
  <si>
    <t>Elementos</t>
  </si>
  <si>
    <t>Producto o entregable</t>
  </si>
  <si>
    <t>Etapas de la Rendición de Cuentas</t>
  </si>
  <si>
    <t>Cuatrimestre</t>
  </si>
  <si>
    <t>Fecha</t>
  </si>
  <si>
    <t>Dependencia Responsable</t>
  </si>
  <si>
    <t>Aprestamiento</t>
  </si>
  <si>
    <t>Diseño</t>
  </si>
  <si>
    <t>Preparación</t>
  </si>
  <si>
    <t>Ejecución</t>
  </si>
  <si>
    <t>Seguimiento y Evaluación</t>
  </si>
  <si>
    <t>Inicio</t>
  </si>
  <si>
    <t>Fin</t>
  </si>
  <si>
    <t>Estrategia de rendición de cuentas implementada</t>
  </si>
  <si>
    <t>Oficina Asesora de Planeación</t>
  </si>
  <si>
    <t>DIÁLOGO</t>
  </si>
  <si>
    <t>RESPONSABILIDAD</t>
  </si>
  <si>
    <t xml:space="preserve">Evaluar y verificar, por parte de la oficina de control interno, el cumplimiento de la estrategia de rendición de cuentas incluyendo la eficacia y pertinencia de los espacios de diálogo. </t>
  </si>
  <si>
    <t>Contenidos informativos elaborados y entregados</t>
  </si>
  <si>
    <t>SubComponentes</t>
  </si>
  <si>
    <t>Lineamientos de Transparencia
Activa</t>
  </si>
  <si>
    <t>Elaboración de los Instrumentos de Gestión de la Información</t>
  </si>
  <si>
    <t>Criterio diferencial de accesibilidad</t>
  </si>
  <si>
    <t>Monitoreo del Acceso a
la Información Pública</t>
  </si>
  <si>
    <t>Comité Institucional de Gestión y Desempeño</t>
  </si>
  <si>
    <t xml:space="preserve">Espacios de diálogos y divulgación habilitados </t>
  </si>
  <si>
    <t>x</t>
  </si>
  <si>
    <t>Encuestas aplicadas</t>
  </si>
  <si>
    <t xml:space="preserve">Jefe Oficina de Control Interno </t>
  </si>
  <si>
    <t>Entidad:  INSTITUTO FINANCIERO DE CASANARE</t>
  </si>
  <si>
    <t>Canal de atención optimizado</t>
  </si>
  <si>
    <t>Lider de Atención al Cliente y Comunicaciones</t>
  </si>
  <si>
    <t>Oficina Asesora de Planeación - Lider de Atención al Cliente y Comunicaciones - Lideres de Procesos</t>
  </si>
  <si>
    <t xml:space="preserve">Lider de Atención al Cliente y Comunicaciones </t>
  </si>
  <si>
    <t>Subgerencia Administrativa y Financiera - Gestión de Talento Humano</t>
  </si>
  <si>
    <t>Portal Web actualizado permanentemente</t>
  </si>
  <si>
    <t>Publicar Matriz de Riesgos de Corrupción portal  Web</t>
  </si>
  <si>
    <t>Versión</t>
  </si>
  <si>
    <t>Control de Cambios</t>
  </si>
  <si>
    <t>SISTEMA DE GESTIÓN DE CALIDAD</t>
  </si>
  <si>
    <t>MATRIZ RIESGO DE CORRUPCION</t>
  </si>
  <si>
    <t>CÓDIGO: MRDP01-00</t>
  </si>
  <si>
    <t xml:space="preserve"> PROCESO DIRECCIONAMIENTO ESTRATEGICO Y PLANEACIÓN</t>
  </si>
  <si>
    <t>FECHA:      31/01/2022</t>
  </si>
  <si>
    <t>VERSION: 01</t>
  </si>
  <si>
    <t>ÍTEM</t>
  </si>
  <si>
    <t>PROCESO</t>
  </si>
  <si>
    <t>RIESGO</t>
  </si>
  <si>
    <t xml:space="preserve">CAUSAS </t>
  </si>
  <si>
    <t>CONSECUENCIAS</t>
  </si>
  <si>
    <t>CALIFICACION</t>
  </si>
  <si>
    <t>EVALUACIÓN DEL RIESGO</t>
  </si>
  <si>
    <t>CONTROLES</t>
  </si>
  <si>
    <t>NUEVA CALIFICACION</t>
  </si>
  <si>
    <t>NUEVA EVALUACION</t>
  </si>
  <si>
    <t>OPCIONES MANEJO</t>
  </si>
  <si>
    <t>ACCIÓNES</t>
  </si>
  <si>
    <t>RESPONSABLE</t>
  </si>
  <si>
    <t>PROBAB</t>
  </si>
  <si>
    <t>IMPACTO</t>
  </si>
  <si>
    <t>PROBAB.</t>
  </si>
  <si>
    <t>IMPROBABLE (2)</t>
  </si>
  <si>
    <t>MODERADO (3)</t>
  </si>
  <si>
    <t>REDUCIR RIESGO</t>
  </si>
  <si>
    <t>Jefe de Oficiina de Control Interno.</t>
  </si>
  <si>
    <t>Subgerente Administrativo y Finaniero - Tesorero</t>
  </si>
  <si>
    <t xml:space="preserve">Subgerente administrativo y financiero-Tecnico de archivo </t>
  </si>
  <si>
    <t xml:space="preserve">EVITAR EL RIESGO </t>
  </si>
  <si>
    <t xml:space="preserve">Subgerente administrativo y financiero - Auxiliar de recursos fisicos </t>
  </si>
  <si>
    <t>Jefe Oficina Asesora Juridica - Personal de Contratación</t>
  </si>
  <si>
    <t>POSIBLE (3)</t>
  </si>
  <si>
    <t>MENOR (2)</t>
  </si>
  <si>
    <t>Jefe Oficina Asesora Juridica - Lider de Atención al Cliente</t>
  </si>
  <si>
    <t>Jefe Oficina Asesora Juridica - Subgerente Comercial y de Crédito</t>
  </si>
  <si>
    <t>Subgerente administrativo y financiero - Tecnico en Sistemas</t>
  </si>
  <si>
    <t>RARA VEZ (1)</t>
  </si>
  <si>
    <t>PROFESIONAL DE TALENTO HUMANO</t>
  </si>
  <si>
    <t>CASI SEGURO (5)</t>
  </si>
  <si>
    <t>CATASTRÓFICO (5)</t>
  </si>
  <si>
    <t>EXTREMO</t>
  </si>
  <si>
    <t>Financieros operativos</t>
  </si>
  <si>
    <t>ACEPTAR RIESGO</t>
  </si>
  <si>
    <t>PROBABLE (4)</t>
  </si>
  <si>
    <t>MAYOR (4)</t>
  </si>
  <si>
    <t xml:space="preserve">Estratégicos </t>
  </si>
  <si>
    <t xml:space="preserve">De imagen </t>
  </si>
  <si>
    <t>ALTO</t>
  </si>
  <si>
    <t xml:space="preserve">Legales o de cumplimiento </t>
  </si>
  <si>
    <t>COMPARTIR RIESGO</t>
  </si>
  <si>
    <t>INSIGNIFICANTE (1)</t>
  </si>
  <si>
    <t>Tecnológicos</t>
  </si>
  <si>
    <t>Corrupción</t>
  </si>
  <si>
    <t>MODERADO</t>
  </si>
  <si>
    <t>BAJO</t>
  </si>
  <si>
    <t>Facilitar el acceso al trámite a los clientes y usuarios del IFC</t>
  </si>
  <si>
    <t>Oficina Asesora de Planeación - Subgerencia Comercial y de Crédito</t>
  </si>
  <si>
    <t>Actividades realizadas/Actividades programadas</t>
  </si>
  <si>
    <t>Gerencia/Subgerentes/Asesores/Jefes</t>
  </si>
  <si>
    <t>Oficina Asesora de Planeación- Lideres de Procesos</t>
  </si>
  <si>
    <t>Oficina Asesora de Planeación - Oficina de Sistemas - Atención al Cliente y Comunicaciones</t>
  </si>
  <si>
    <t xml:space="preserve">Temas identificados y socializados </t>
  </si>
  <si>
    <t>Analizar las recomendaciones realizadas por los grupos de interés y grupos de valor  frente al  informe de rendición de cuentas y establecer correctivos que optimicen la gestión y faciliten el cumplimiento de las metas del plan estratégico.</t>
  </si>
  <si>
    <t xml:space="preserve">Oficina Asesora de Planeación - Líder de Atención al Cliente </t>
  </si>
  <si>
    <t>Conformar un equipo de trabajo, con miembros entre las diferentes dependencias misionales y de apoyo, que articule los ejercicios de rendición de cuentas al interior de la Entidad, equipo aprobado por el Comité Institucional de Gestión y Desempeño.</t>
  </si>
  <si>
    <t>Grupo de trabajo rendición de cuentas establecido</t>
  </si>
  <si>
    <t>Actualización del menú participa en el portal web</t>
  </si>
  <si>
    <t>Publicar información sobre la gestión realizada y la estrategia de rendición de cuentas en el menú participa del IFC como mecanismo de consulta por parte de grupos de valor.</t>
  </si>
  <si>
    <t xml:space="preserve">Oficina Asesora de Planeación - Gestión Tecnológica </t>
  </si>
  <si>
    <t>Convocar chats, foros a través de medios electrónicos o presenciales (Facebook, instagran,Twitter etc.) para  interactuar con la ciudadanía en torno a temas asociados y habilitar y monitorear link para la presentación de observaciones al informe</t>
  </si>
  <si>
    <t xml:space="preserve">Publicación Informe audiencia de rendición de cuentas en el menu participa </t>
  </si>
  <si>
    <t>Oficina Asesora de Planeación - Oficina de Sistemas - Líder de Atención al Cliente</t>
  </si>
  <si>
    <t>Documentar en el menú participa del IFC los diferentes mecanismos de participación ciudadana.</t>
  </si>
  <si>
    <t>Mecanismos de participación ciduadana</t>
  </si>
  <si>
    <t>Relizar Informe trimestral de PQRSD que ingresan al IFC</t>
  </si>
  <si>
    <t xml:space="preserve">Relizar un Informe trimestral de la gestión de las PQRSD, publicar en el lugar correspondiente por Ley de Transparencia.  </t>
  </si>
  <si>
    <t>Oficina Asesora de Planeación - Gestión Tecnológica</t>
  </si>
  <si>
    <t>Datos abiertos actualizados</t>
  </si>
  <si>
    <t>Actualizar los conjuntos de datos publicados en el portal de datos abiertos y publicar en datos abiertos datos que sean necesarios</t>
  </si>
  <si>
    <t>Mantener actualizada la información acerca de trámites, otros procedimientos administrativos y consulta de acceso a la información  del IFC en el Sistema Único de Información de trámites - SUIT</t>
  </si>
  <si>
    <t>Estrategia de participación ciudadana</t>
  </si>
  <si>
    <t>Gerencia/Subgerentes/Asesores/Jefes/Lider de atención al cliente</t>
  </si>
  <si>
    <t>Espacios y Link habilitados</t>
  </si>
  <si>
    <t>Divulgación y promoción de la rendición de cuentas</t>
  </si>
  <si>
    <t xml:space="preserve"> Oficina de Control Interno</t>
  </si>
  <si>
    <t xml:space="preserve">  
Inscribir en consultas de acceso a información pública lo siguiente:
- Certificado para declarar Renta.
- Pago en línea PSE
Inscribir en inventario de trámites lo siguiente:
- Renovación de crédito educativo
</t>
  </si>
  <si>
    <t>Diseñar piezas comunicativas digitales o físicas que permitan a la ciudadanía conocer de forma constante la gestión realizada por la entidad a través de distintos canales comunicación, incluir la convocatoria de la audiencia de rendición de cuentas.</t>
  </si>
  <si>
    <t>Fortalecer los canales de atención y retroalimentación con el ciudadano a través del Portal web,  encuestas, redes sociales, línea telefónica, buzones, correspondencia y atención presencial.</t>
  </si>
  <si>
    <t>5.2</t>
  </si>
  <si>
    <t>Revisar matrices de riesgos por proceso e incorporar novedades que apliquen.</t>
  </si>
  <si>
    <t>Matrices revisadas y ajustadas si aplica.</t>
  </si>
  <si>
    <t>Publicacion en portal Web matriz de riesgo de corrupción año 2024</t>
  </si>
  <si>
    <t>Subcomponente/proceso 4
monitoreo y revisión</t>
  </si>
  <si>
    <t>Subcomponente/proceso 1
Política de Administración de Riesgos</t>
  </si>
  <si>
    <t>3.3</t>
  </si>
  <si>
    <t>Utilizar diferentes medios de comunicación  como (web, intranet, correo electrónico o comunicaciones) para divulgar el PTEP.</t>
  </si>
  <si>
    <t xml:space="preserve">Divulgar   por diferentes medios el Programa de Transpaencia y Ética Pública -PTEP a sus grupos de valor y a la ciudadanía. </t>
  </si>
  <si>
    <t xml:space="preserve">Oficina Asesora de Planeación - profesional de apoyo de comunicaciones </t>
  </si>
  <si>
    <t>Socialización y aprobación modificaciones de matrices de riesgos por proceso y matriz de  corrupción  en Comité  de Riesgos</t>
  </si>
  <si>
    <t xml:space="preserve">Efectuar seguimiento al Mapa de Riesgos de Corrupción </t>
  </si>
  <si>
    <t>Tres (3) seguimientos anuales realizados al Mapa de Riesgos de Corrupción</t>
  </si>
  <si>
    <t>Cada dependencia, en lo que le corresponda, debe revisar, documentar y reportar de manera  permanentemente la información a la Oficina Asesora de Planeación, de acuerdo con lo estipulado en la Ley 1712 de 2014, la resolución reglamentaria 1519 de 2020 y las recomendaciones de la Oficina de Control Interno.</t>
  </si>
  <si>
    <t>Líderes de Procesos -Oficina Asesora de Planeación - Gestión Tecnológica</t>
  </si>
  <si>
    <t>Revisión y ubicacion de informacion al  esquema de publicación de información ITA.</t>
  </si>
  <si>
    <t>Realizar una actualización del esquema de publicación.</t>
  </si>
  <si>
    <t>Generar contenidos con características de accesibilidad para la población en condicones especiales.</t>
  </si>
  <si>
    <t>Realizar un informe con la muestra de contenidos publicados en los canales digitales de la entidad frente a temas con principios de contenido accesible para población en situación de discapacidad.</t>
  </si>
  <si>
    <t>Realizar seguimiento a la implementación de la normatividad vigente en transparencia y acceso a la información pública.</t>
  </si>
  <si>
    <t>Presentar informes cuatrimestrales de Transparencia y Acceso a la Información Pública</t>
  </si>
  <si>
    <t>Presentar informe semestral  de seguimiento a PQRSD</t>
  </si>
  <si>
    <t> Oficina de Control Interno</t>
  </si>
  <si>
    <t>Documentar el seguimiento periódico de solicitudes de acceso a la información.</t>
  </si>
  <si>
    <t>Consolidar la información de la gestión de la vigencia 2023 del IFC suministrada por las dependencias, para el informe de rendición de cuentas.</t>
  </si>
  <si>
    <t>Actualización de la estrategia de rendición de cuentas vigencia 2023 incluyendo una estrategia de comunicación a través de medios y mecanismos que faciliten el acceso diferencial de diversas poblaciones utilizando simultáneamente medios presénciales, escritos y virtuales de acuerdo con las características de los interlocutores y recursos institucionales.</t>
  </si>
  <si>
    <t>Participación Ciudadana - Audiencia rendición de cuentas de la vigencias 2023</t>
  </si>
  <si>
    <t>Realizar la audiencia pública de rendición de cuentas de las metas y logros alcanzados en la vigencia 2023 por el Instituto Financiero de Casanare.</t>
  </si>
  <si>
    <t>Informe de evaluación de rendición de cuentas vigencia 2023</t>
  </si>
  <si>
    <t>Publicación en  portal Web el Informe de evaluación de rendición de cuentas vigencias 2023</t>
  </si>
  <si>
    <t>Dar cumplimiento a la estrategia de participación ciudadana de la vigencia 2024</t>
  </si>
  <si>
    <t xml:space="preserve">Realizar y aplicar encuestas de percepción sobre la rendición de cuentas </t>
  </si>
  <si>
    <t>Jefe Oficina de Control Interno</t>
  </si>
  <si>
    <t>1. Estructura Administrativa y Direccionamiento estratégico</t>
  </si>
  <si>
    <t>2.Fortalecimiento de los canales de atención</t>
  </si>
  <si>
    <t>Desarrollar actividades de sensibilización para el fortalecimiento y uso del lenguaje claro en la entidad.</t>
  </si>
  <si>
    <t>Realizar las actividades necesarias de sensibilización que promuevan el uso del lenguaje claro e incluyente en los canales de atención.</t>
  </si>
  <si>
    <t>3.Talento Humano</t>
  </si>
  <si>
    <t>4. Normativo y procedimental</t>
  </si>
  <si>
    <t>5. Relacionamiento con el Ciudadano</t>
  </si>
  <si>
    <t>6.  Análisis de la información de las denuncias de corrupción</t>
  </si>
  <si>
    <t>Verificación y seguimiento de respuesta a la PQRSD   en cumplimiento de la normatividad vigente.</t>
  </si>
  <si>
    <t xml:space="preserve">Informes  trimestrales durante la vigencia que fortalezcan el Servicio  al Ciudadano. </t>
  </si>
  <si>
    <t>Socializar la estrategia de comunicación para el público interno y externo, en los temas de carta de Trato Digno.</t>
  </si>
  <si>
    <t xml:space="preserve">Realizar  actividad comunicativa interna y externa en el año para sensibilizar y socializar al público objetivo la carta de Trato Digno.. </t>
  </si>
  <si>
    <t xml:space="preserve">Informe semestral </t>
  </si>
  <si>
    <t>Responsables de  Control Disciplinario de Instrucción  - Control Disciplinario de Juzgamiento</t>
  </si>
  <si>
    <t>PROGRAMA DE TRANSPARENCIA Y ETICA PÚBLICA</t>
  </si>
  <si>
    <t xml:space="preserve">MONITOREO/SEGUIMIENTO CUATRIMESTRE </t>
  </si>
  <si>
    <t>SUBCOMPONENTE/  PROCESOS</t>
  </si>
  <si>
    <t>ACTIVIDADES</t>
  </si>
  <si>
    <t>META Y PRODUCTO</t>
  </si>
  <si>
    <t>FECHA</t>
  </si>
  <si>
    <t>ACTIVIDADES ADELANTADAS</t>
  </si>
  <si>
    <t>1.Adecuación Institucional para cumplir con la debida diligencia</t>
  </si>
  <si>
    <t>2. Construcción del plan de trabajo para adaptar  y/o desarrollar la debida diligencia</t>
  </si>
  <si>
    <t xml:space="preserve">Documentos determinados para la Gestión del Riesgo LAFT </t>
  </si>
  <si>
    <t>3.Gestión de la debida diligencia</t>
  </si>
  <si>
    <t xml:space="preserve">Revisión y actualización de Sistema de Administración de Riesgo de lavado de activos y financiación del terrorismo – SARLAFT, de acuerdo a la Normatividad vigente y aplicable. </t>
  </si>
  <si>
    <t>Manual SARLAFT actualizado.</t>
  </si>
  <si>
    <t>Actualizar el procedimiento de Administración de Riesgos, definiendo los documentos para la aplicación de los controles LAFT.</t>
  </si>
  <si>
    <t>Determinar las bases abiertas a ser consultadas dentro del proceso de vinculación de contrapartes.</t>
  </si>
  <si>
    <t xml:space="preserve">Comité de Riesgos </t>
  </si>
  <si>
    <t>Informe sobre aplicación de herramienta  de Bases abiertas para consulta al interior de la Entidad.</t>
  </si>
  <si>
    <t xml:space="preserve">Definir los requisitos mínimos para la vinculación de contrapartes en temas de LAFT, dentro del IFC. </t>
  </si>
  <si>
    <t>Definir el proceso de vinculación de terceros identificados como personas expuestas públicamente - PEPs, debida diligencia ampliada dentro del IFC.</t>
  </si>
  <si>
    <t>Revisión de lista de Chequeo dentro de la vinculación de terceros en el IFC.</t>
  </si>
  <si>
    <t>Líderes de procesos - Profesional de riesgos</t>
  </si>
  <si>
    <t xml:space="preserve">Revisión  y establecimiento del procedimiento Peps debida diligencia ampliada </t>
  </si>
  <si>
    <t xml:space="preserve"> SUIT  actualizado</t>
  </si>
  <si>
    <t>Acción a Aplicar</t>
  </si>
  <si>
    <t>Generar y/o  publicar productos comunicativos relacionados a los resultados de la gestión institucional de la entidad.</t>
  </si>
  <si>
    <t>1. Entrega de información en lenguaje sencillo que de cuenta de la gestión institucional</t>
  </si>
  <si>
    <t>2. Estandarización de Datos Abiertos para intercambio de información</t>
  </si>
  <si>
    <t>Fecha De Inicio</t>
  </si>
  <si>
    <t>1.Ciudadanía en la toma de decisiones públicas</t>
  </si>
  <si>
    <t>2. Iniciativas de innovación por articulación Institucional</t>
  </si>
  <si>
    <t>3. Redes de Innovación Pública</t>
  </si>
  <si>
    <t>META O PRODUCTO</t>
  </si>
  <si>
    <t>1. Programas Gestión de
Integridad</t>
  </si>
  <si>
    <t>2.Promoción de la
integridad en las
instituciones y grupos
de interés</t>
  </si>
  <si>
    <t>4. Gestión preventiva de
conflicto de interés</t>
  </si>
  <si>
    <t>Socializar los lineamientos para que servidores públicos realicen la declaración proactiva de bienes y rentas, el registro de conflictos de interés y publicación de declaración de renta en el marco de la Ley 2013 de 2019.</t>
  </si>
  <si>
    <t>COMPONENTE 7. APERTURA DE INFORMACIÓN Y DATOS ABIERTOS</t>
  </si>
  <si>
    <t>COMPONENTE 2. MEDIDAS DE DEBIDA DILIGENCIA Y PREVENCIÓN DE LAVADO DE ACTIVOS</t>
  </si>
  <si>
    <t xml:space="preserve">PROGRAMA DE TRANSPARENCIA Y ÉTICA PÚBLICA </t>
  </si>
  <si>
    <t>COMPONENTE 3. RACIONALIZACIÓN DE TRÁMITES</t>
  </si>
  <si>
    <t>COMPONENTE.4 RENDICIÓN DE CUENTAS</t>
  </si>
  <si>
    <t>COMPONENTE 5. MEJORA EN LA ATENCIÓN Y SERVICIO A LA CIUDADANÍA</t>
  </si>
  <si>
    <t xml:space="preserve">COMPONENTE 6. TRANSPARENCIA Y ACCESO A LA INFORMACIÓN PÚBLICA </t>
  </si>
  <si>
    <t>COMPONENTE 8. PARTICIPACIÓN E INNOVACIÓN EN LA GESTIÓN PÚBLICA</t>
  </si>
  <si>
    <t>COMPONENTE 9. PROMOCIÓN DE LA INTEGRIDAD Y LA ETICA PÚBLICA</t>
  </si>
  <si>
    <t>Fecha de Inicio</t>
  </si>
  <si>
    <t xml:space="preserve">Oficina Asesora de Planeación </t>
  </si>
  <si>
    <t>Programar las actividades del Plan Institucional de Participación Ciudadana para la vigencia 2024</t>
  </si>
  <si>
    <t>COMPONENTE 1.GESTIÓN INTEGRAL RIESGO DE CORRUPCIÓN - MAPA DE RIESGOS DE CORRUPCIÓN</t>
  </si>
  <si>
    <t>Determinar mediante acto administrativo el líder de la política de Gestión del Conocimiento y la innovación y del equipo catalizador.</t>
  </si>
  <si>
    <t xml:space="preserve">Oficina Asesora de Planeación -Líder de la política GESCO+I -Equipo catalizador
</t>
  </si>
  <si>
    <t>Socializar el procedimiento GESTIÓN DEL CONOCIMIENTO Y LA INNOVACIÓN y capacitar en el diligenciamiento del formato  RDP11-01 Inventario de conocimiento explícito diligenciado.</t>
  </si>
  <si>
    <t xml:space="preserve">Procedimiento socializado </t>
  </si>
  <si>
    <t>Articular acciones que permitan la innovación en los procesos operativos.</t>
  </si>
  <si>
    <t xml:space="preserve">Acciones implementadas </t>
  </si>
  <si>
    <t>Garantizar la divulgación del Código de integridad y líneas de denuncia en los diferentes medios de comunicación interna.</t>
  </si>
  <si>
    <t>Subgerencia Administrativa y Financiera - Gestión de Talento Humano - Líder de Atención al Cliente y Comunicaciones.</t>
  </si>
  <si>
    <t>3.Participación en las estrategias  de integridad</t>
  </si>
  <si>
    <t xml:space="preserve">Generar los informes sobre las denuncias por presuntos actos de corrupción tramitadas por las etapas de control disciplinario de instrucción y control disciplinario de juzgamiento.
</t>
  </si>
  <si>
    <t>Públicación de información en el Portal Web de la Entidad, de acuerdo a  la resolución N° 172/2022 de Datos Abiertos.</t>
  </si>
  <si>
    <t>Programar las acividades, hacer seguimiento y presentar informe semestral.</t>
  </si>
  <si>
    <t>Garantizar la inclusión del Código de integridad dentro del proceso de Inducción  programado para la vigencia</t>
  </si>
  <si>
    <t>Realizar la divulgación del Código de integridad, dentro del proceso de Inducción.</t>
  </si>
  <si>
    <t>Garantizar el conocimiento de Integridad y Transparencia a través del curso  Virtual de Integridad, Transparencia y Lucha contra la Corrupción.</t>
  </si>
  <si>
    <t>Certificado de cumplimiento</t>
  </si>
  <si>
    <t>Realizar seguimiento y recordar a los Directivos  sobre la importancia de realizar los procesos de declaración de bienes y rentas y el registro de conflictos de interés en el marco de la normatividad vigente.</t>
  </si>
  <si>
    <t>Realizar socializacion de los lineamientos para que los servidores públicos realicen la declaración proactiva de bienes y rentas, el registro de conflictos de interés y publicación de declaración de renta en el marco de la Ley 2013 de 2019.</t>
  </si>
  <si>
    <t>Realizar  seguimiento y divulgación a los Directivos del IFC, sobre la importancia de realizar los procesos de declaración de bienes y rentas y el registro de conflictos de interés en el marco de la normatividad vigente.</t>
  </si>
  <si>
    <t>Garantizar la aplicación y cumplimiento de los lineamientos del codigo de integridad según la resolución No. 321 de 2022.</t>
  </si>
  <si>
    <t>Hacer seguimiento al cumplimiento de las actividades establecidas en la resolución No. 321 de 2022 por cada uno de los responsables.</t>
  </si>
  <si>
    <t xml:space="preserve">Resolución </t>
  </si>
  <si>
    <t>Realizar la Socialización del Código de Integridad y mecanismos de denuncia.</t>
  </si>
  <si>
    <t>Actividad que se ejecuta una vez se encuentre actualizado el Manual de SARLAFT</t>
  </si>
  <si>
    <t>La Matriz de riesgo de corrupción se encuentra publicada en el portal web dentro de la matriz de transparencia y ética pública 2024.</t>
  </si>
  <si>
    <t xml:space="preserve">https://www.ifc.gov.co/participa/plan-anticorrupcion-y-de-atencion-al-ciudadano-paac/programa-de-transparencia-y-etica-publica-2024/matirz-programa-de-transparencia-y-etica-publica-2024-ifc
</t>
  </si>
  <si>
    <t xml:space="preserve">Se realizó divulgación del Programa de Transparencia y Ética Pública -PTEP a los  grupos de valor y a la ciudadanía por medio de publicación en el portal web Institucional y por medio de memorando al personal vinculado al IFC. </t>
  </si>
  <si>
    <t xml:space="preserve">
*Qf- Document N° 2024010070.
https://www.ifc.gov.co/participa/plan-anticorrupcion-y-de-atencion-al-ciudadano-paac/programa-de-transparencia-y-etica-publica-2024/matirz-programa-de-transparencia-y-etica-publica-2024-ifc
</t>
  </si>
  <si>
    <t xml:space="preserve">A la fecha del reporte del cuatrimestre no se han presentado desviaciones  para elaborar plan de mejoramiento </t>
  </si>
  <si>
    <t>Se presentó estrategia de Rendición de cuentas y reglamento RC   en reunión  de comité Institucional de Gestión y Desempeño Acta  N° 09 del 16 de abril del 2024, seguidamente se conformó el grupo responsable del proceso de RC.</t>
  </si>
  <si>
    <t>Acta  N° 09 del 16 de abril del 2024</t>
  </si>
  <si>
    <t>https://www.ifc.gov.co/participa/rendicion-de-cuentas/rendicion-de-cuentas-de-la-vigencia-2023/informe-de-rendicion-de-cuentas-vigencia-2023</t>
  </si>
  <si>
    <t>La Oficina Asesora de Planeación consolido el Informe de rendición de cuentas vigencia 2023 en presentación de word, el cual se encuentra publicado en formato PDF en el portal Web del Instituto Financiero de Casanare desde el día 24 de abril del 2024.</t>
  </si>
  <si>
    <t xml:space="preserve">La Oficina Asesora de Planeación se diseñó y publicaron baner y flayers  alusivos a rendición de cuentas de ponencias, boletín informativo, los cuales se encuentran publicados en las redes sociales, portal web del Instituto; también se envió Comunicado de convocatoria a Rendición de Cuentas por el correo electrónico institucional de la Gobernación de Casanare a los distintos medios de comunicación prensa@casanare.gov.co
</t>
  </si>
  <si>
    <t>https://www.ifc.gov.co/comunicaciones/destacados/presentacion-de-ponencias-rendicion-de-cuentas-vigencia-2023
* prensa@casanare.gov.co</t>
  </si>
  <si>
    <t xml:space="preserve">Instagram - IFC_Casanare
Facebook - Instituto Financiero de Casanare 
https://www.gov.co/
</t>
  </si>
  <si>
    <t>N/P</t>
  </si>
  <si>
    <t xml:space="preserve">https://www.ifc.gov.co/atencion-y-servicios-a-la-ciudadania/recepcion-de-solicitudes-pqrsd/informe-de-atencion-de-pqrs/informe-de-atencion-al-ciudadano-iv-trimestre-de-2023 
</t>
  </si>
  <si>
    <t>Se realizó la actualización y mejora del portal web del IFC, en el cual se presentaron avances en el menú 'Participa', cumpliendo con los estándares de la Ley de Transparencia y Ley de Participación Ciudadana.</t>
  </si>
  <si>
    <t>https://www.ifc.gov.co/participa</t>
  </si>
  <si>
    <t>https://www.ifc.gov.co/atencion-y-servicios-a-la-ciudadania/tramites-opa-y-consultas-de-informacion/carta-de-trato-digno-a-la-ciudadania</t>
  </si>
  <si>
    <t>https://www.ifc.gov.co/gestion-y-control/control-interno</t>
  </si>
  <si>
    <t>L:\36.MONTAR EN PÁGINA WEB\WEB 2024</t>
  </si>
  <si>
    <t xml:space="preserve">https://www.ifc.gov.co/inicio </t>
  </si>
  <si>
    <t>Subgerencia Administrativa y Financiera - Oficina Asesora de Planeación - Gestión Tecnológica</t>
  </si>
  <si>
    <t>EVIDENCIA</t>
  </si>
  <si>
    <t>EVIDENCIAS</t>
  </si>
  <si>
    <t>ACTIVIDADES REALIZADAS</t>
  </si>
  <si>
    <t xml:space="preserve">EVIDENCIA </t>
  </si>
  <si>
    <t>N/A</t>
  </si>
  <si>
    <t>% AVANCE 1ER CUATRIMESTRE</t>
  </si>
  <si>
    <t>Se actualizó el procedimiento PDP10-00 Gestión y Administración del Riesgo.</t>
  </si>
  <si>
    <t xml:space="preserve">
\\NEPTUNO\PublicaCalidad\CALIDAD\PROCESOS\1.ESTRATEGICO\DIRECCIONAMIENTO ESTRATÉGICO Y PLANEACIÓN\PROCEDIMIENTOS</t>
  </si>
  <si>
    <t xml:space="preserve">
G:\7.SISTEMA DE ADMINISTRACION DEL RIESGO\2024\COMITE DE RIESGOS </t>
  </si>
  <si>
    <r>
      <rPr>
        <sz val="12"/>
        <color theme="1"/>
        <rFont val="Arial"/>
        <family val="2"/>
      </rPr>
      <t>Informe de Gestión:</t>
    </r>
    <r>
      <rPr>
        <u/>
        <sz val="12"/>
        <color theme="10"/>
        <rFont val="Arial"/>
        <family val="2"/>
      </rPr>
      <t xml:space="preserve"> https://www.ifc.gov.co/participa/rendicion-de-cuentas/historico-de-rendicion-de-cuentas/relacion-de-informes-historicos-de-rendicion-de-cuentas/informe-de-gestion-instituto-financiero-de-casanare-ano-2023  </t>
    </r>
    <r>
      <rPr>
        <sz val="12"/>
        <color theme="1"/>
        <rFont val="Arial"/>
        <family val="2"/>
      </rPr>
      <t>Informe de Rendición de Cuentas</t>
    </r>
    <r>
      <rPr>
        <u/>
        <sz val="12"/>
        <color theme="10"/>
        <rFont val="Arial"/>
        <family val="2"/>
      </rPr>
      <t xml:space="preserve"> https://www.ifc.gov.co/participa/rendicion-de-cuentas/rendicion-de-cuentas-de-la-vigencia-2023/informe-de-rendicion-de-cuentas-vigencia-2023</t>
    </r>
  </si>
  <si>
    <t>Matriz de Seguimineto EXT. ATENCIÓN AL CLIENTE Y COMUNICACIONES V6  2024</t>
  </si>
  <si>
    <t>Se realizó la inducción y socialización del Código de Integridad al equipo directivo del IFC.</t>
  </si>
  <si>
    <t>Reunión de inducción</t>
  </si>
  <si>
    <t>H:\CONTROL INTERNO 2024\PLAN ANUAL DE AUDITORIA 2024</t>
  </si>
  <si>
    <t>H:\CONTROL INTERNO 2024\SEGUIMIENTO RIESGOS\PRIMER SEGUIMIENTO 2024</t>
  </si>
  <si>
    <t xml:space="preserve">Componente 1. Gestión integral del riesgo de corrupción </t>
  </si>
  <si>
    <r>
      <t>Ejecutar plan de auditorías y seguimientos</t>
    </r>
    <r>
      <rPr>
        <b/>
        <i/>
        <sz val="9"/>
        <color theme="1"/>
        <rFont val="Arial"/>
        <family val="2"/>
      </rPr>
      <t xml:space="preserve"> (Informe de mapa de riesgos de corrupción)</t>
    </r>
  </si>
  <si>
    <t>Subgerencia Administrativa y Financiera - Oficina Asesora de Planeación (riesgos).</t>
  </si>
  <si>
    <t>Subgerencia Administrativa y Financiera - Oficina Asesora de Planeación (riesgos)- Comité de Riesgos .</t>
  </si>
  <si>
    <t>AVANCE PROMEDIO AL CORTE</t>
  </si>
  <si>
    <t>Componente 2. Medidas de debida diligencia y prevención del lavado de activos</t>
  </si>
  <si>
    <t>Componente 3. Racionalización de trámites</t>
  </si>
  <si>
    <t>Componente 4. Rendición de cuentas</t>
  </si>
  <si>
    <t>Componente 5. Mejora en la atención y servicio a la ciudadanía</t>
  </si>
  <si>
    <t>Componente 6. Transparencia y Acceso a la Información pública</t>
  </si>
  <si>
    <t>Componente 7. Apertura de información y datos abiertos</t>
  </si>
  <si>
    <t>Componente 8. Participación e innovación en la gestión pública</t>
  </si>
  <si>
    <t>Componente 9: Promoción de la integridad y la ética pública</t>
  </si>
  <si>
    <t>% AVANCE 2DO CUATRIMESTRE</t>
  </si>
  <si>
    <t>\\NEPTUNO\PublicaCalidad\CALIDAD\SOPORTES SGC\12. ADMINISTRACIÓN GESTION DEL RIESGO\MATRIZ DE RIESGO POR PROCESO 2024
G:\7.SISTEMA DE ADMINISTRACION DEL RIESGO\2024\COMITE DE RIESGOS\SCANER ACTAS</t>
  </si>
  <si>
    <t>% AVANCE 3CER CUATRIMESTRE</t>
  </si>
  <si>
    <t xml:space="preserve">Los trámites: 
- Certificado para declarar Renta.
- Pago en línea PSE
Inscribir en inventario de trámites lo siguiente:
- Renovación de crédito educativo
Se encuentras inscritos como Consultas de acceso a la Información Pública en SUIT. 
</t>
  </si>
  <si>
    <t xml:space="preserve">https://www1.funcionpublica.gov.co/web/suit/buscadortramites </t>
  </si>
  <si>
    <t>https://www.ifc.gov.co/participa/rendicion-de-cuentas/rendicion-de-cuentas-de-la-vigencia-2023</t>
  </si>
  <si>
    <t>La Oficina de Control Interno realizó un informe de evaluación en el que se incluyen los resultados de la encuesta de percepción del ejercicio realizado de Rendición de Cuentas 2023.</t>
  </si>
  <si>
    <t>https://www.ifc.gov.co/participa/rendicion-de-cuentas/rendicion-de-cuentas-de-la-vigencia-2023/informe-evaluacion-rendicion-de-cuentas-vigencia-2023-oficina-de-control-interno</t>
  </si>
  <si>
    <t>L:\20.PLAN DE PARTICIPACION CIUDADANA\2024\Final PAPC</t>
  </si>
  <si>
    <t xml:space="preserve">https://www.ifc.gov.co/atencion-y-servicios-a-la-ciudadania/recepcion-de-solicitudes-pqrsd/informe-de-atencion-de-pqrs/informe-de-atencion-al-ciudadano-iv-trimestre-de-2023 
https://www.ifc.gov.co/atencion-y-servicios-a-la-ciudadania/recepcion-de-solicitudes-pqrsd/informe-de-atencion-de-pqrs </t>
  </si>
  <si>
    <t>En total se tenían establecidos para el segundo cuatrimestre un total de 20 acciones hasta el mes de agosto, correspondientes a 11 ejercicios de auditoría y 8 informes. No obstante, por operatividad, la auditoría especial al proceso de Administración del Talento Humano no se realizó en el mes de marzo conforme a lo programado, por lo tanto se realizó en el mes de abril de 2024, en forma simultanea con la auditoría al SGC, por lo cual se realizaron realmente 21 acciones, dando cumplimiento al 100% de la programación del cuatrimestre Mayo - Agosto.</t>
  </si>
  <si>
    <t xml:space="preserve">En el mes de Julio de 2024, La Oficina de Control Interno allegó el segundo informe de revisión de cumplimiento de la Resolución 1519 de 2020 a la Oficina Asesora de Planeación, que contiene las mejoras y ajustes que se deben realizar, el cual se encuentra publicado en el portal wel del IFC y se formuló por parte de esta última el correspondiente plan de mejoramiento. </t>
  </si>
  <si>
    <t>https://www.ifc.gov.co/participa/rendicion-de-cuentas/rendicion-de-cuentas-de-la-vigencia-2023/informe-evaluacion-rendicion-de-cuentas-vigencia-2023-oficina-de-control-interno
https://www.facebook.com/share/v/zrS2TCqhAHTLPA7D/?</t>
  </si>
  <si>
    <t>Se  contó con personal de apoyo por contrato de prestación de servicios, así mismo se habilitaron y garantizaron los   espacios de diálogo y de divulgación en redes sociales y/o emisoras e informar  mediante mecanismos electrónicos y/o redes sociales  los temas relacionados con la rendición de cuentas.</t>
  </si>
  <si>
    <t xml:space="preserve">Se realizó la divulgación e invitación a la ciudadanía, grupos de valor y grupos de interés a ser partícipe de la Audiencia Pública de Rendición de Cuentas mediante la inscripción de ponencias. Adicionalmente, se enviaron invitaciones formales a la Junta Directiva IFC, Junta Administradora IFC, Gobernador, alcaldes del departamento y diferentes líderes regionales para su participación en este evento. </t>
  </si>
  <si>
    <t>Se desarrolló la Audiencia Pública de Rendición de Cuentas de la vigencia 2023 de manera virtual por el Facebook Institucional y demás medios locales, ste evento se desarrolló el 24 de mayo de 2024.</t>
  </si>
  <si>
    <t xml:space="preserve">Se realizan acciones para dar cumplimiento al Plan de Participación Ciudadana de acuerdo con los seguimientos y las actividades programadas. </t>
  </si>
  <si>
    <t>https://www.ifc.gov.co/participa/participacion-ciudadana/plan-de-participacion-ciudadana-2024</t>
  </si>
  <si>
    <t xml:space="preserve">Se realizó una migración a un nuevo portal web que cumple con los estándares de cumplimiento de ITA.
Debido al nuevo portal del Instituto se generó la migración de los contenidos de la página cumpliendo con los estándares de accesibilidad web de acuerdo con la Resolución 1519 de 2020 de MinTIC, es por ello que se generó un informe de cumplimiento de accesibilidad por parte del administrador del portal. Adicionalmente, se llevó a cabo el diligenciamiento del índice de Transparencia y Acceso a la Información Pública de la Procuraduría General de la Nación, cumpliendo en un 88/100 los estándares de accesibilidad web. </t>
  </si>
  <si>
    <t>https://www.ifc.gov.co/gestion-y-control/planeacion-estrategica/cumplimiento-resolucion-1519-de-2020</t>
  </si>
  <si>
    <t>https://app.powerbi.com/view?r=eyJrIjoiYzkyNTQ1YTMtOGVmMS00OTEyLWEyNTAtOWY4MTNlMDJkYjcxIiwidCI6IjFhMDY3M2M2LTI0ZTEtNDc2ZC1iYjRkLWJhNmE5MWEzYzU4OCIsImMiOjR9</t>
  </si>
  <si>
    <t>Se está a la espera de recibir información al respecto, pero los responsables de las áreas tienen tiempo para ejecutar las acciones hasta el 30 de junio de 2024.
Esta actividad se realizó en el segudo cuatrimestre por las areas de Subgerencia Comercial y de Crédito, Oficina Asesora Juridica y Oficina Asesora de Planeación.</t>
  </si>
  <si>
    <t>% AVANCE 3ER CUATRIMESTRE</t>
  </si>
  <si>
    <t xml:space="preserve">A la fecha del Presente cuatrimestre se adelantaron acciones de cambio actualización de usuario Jefe de Planeación y se asistió a capacitaciones con el DAFP y se adelantado actividades para realizar la actualización de los trámites inscritos en el SUIT.
En el segundo cuatrimestre, se ha realizado la actualización de los 7 trámites inscritos en SUIT, de las consultas de información desde enero hasta agosto de 2024. 
En el tercer cuatrimestre se realizó la actualización de los 7 trámites inscritos en SUIT, con corte a 20 de diciembre de 2024. Debido al cierre de la vigencia. 
   </t>
  </si>
  <si>
    <t xml:space="preserve">L:\12.SUIT\SUIT 2024
https://www1.funcionpublica.gov.co/web/suit/buscadortramites </t>
  </si>
  <si>
    <t xml:space="preserve">Durante el primer cuatrimestre se realizaron ajustes al portal web para el cumplimiento de la Ley 1712 de 2014. De igual manera, se realizaron cerca de 17 publicaciones en portal web por solicitudes de las diferentes oficinas del IFC. 
Para el segundo trimestre se realizaron ajustes en el portal web para el cumplimiento de la Ley 1712 de 2014. De tal manera que se resolvieron más de 50 solicitudes de las diferentes áreas y la actualización de más de 100 documentos en el portal web. 
En lo que corresponde el tercer cuatrimestre se realizaron actualizaciones y se resolvieron más de 30 solicitudes, se realizaron mesas de trabajo con algunas áreas del IFC para actualizar subpáginas del portal web. Se realizó el cargue de más de 150 documentos. </t>
  </si>
  <si>
    <t xml:space="preserve"> Se han establecido mejoras en los contenidos que se han publicado en el portal web en el cargue de documentos, videos, información general que cumpla con las condiciones necesarias de accesibilidad. 
Los documentos que se cargan en el portal web en el primer y segundo cuatrimestre han cumplido con los estándares de accesibilidad web según la normatividad vigente. Sin embargo, se han presentado actualizaciones y mejoras de la información publicada en anteriores vigencias. 
A su vez, el material audivisual que se carga en el portal web y en las redes sociales contiene los estándares tales como los subtítulos en dichos videos. </t>
  </si>
  <si>
    <t>L:\41.ITA\ITA 2024</t>
  </si>
  <si>
    <t xml:space="preserve">De acuerdo con los resultados de gestión institucional, se ha publicado el informe de gestión de la vigencia 2023 y el informe de rendición de cuentas de la vigencia 2023.
</t>
  </si>
  <si>
    <t xml:space="preserve">El Plan Anual de Participación Ciudadana se encuentra en proceso de realización. 
En el segundo cuatrimestre de la vigencia se realizó el Plan Anual de Participación Ciudadana 2024 en conjunto con la matriz de actividades programadas para desarrollar en este año, actividades que se han ejecutado de acuerdo a su programación. Estos documentos se encuentran publicados en el portal web del Instituto. 
Se realizaron las actividades del Plan Anual de Participación Ciudadana y el cumplimiento fue de un 95.45% de la vigencia 2024. </t>
  </si>
  <si>
    <t xml:space="preserve">Se realizó revisión de matriz de riesgo por proceso presentado a comité de riesgo el día 26 de junio de 2024, actualizaciones y ajustes aprobados mediante Acta No. 004-24 de Comité de riesgos y acta No. 007 del 27  de diciembre de 2024,
</t>
  </si>
  <si>
    <t>NP</t>
  </si>
  <si>
    <t>Se aplicaron las bases abiertas de lista de control a tráves de TrasUnión, información atendida según las Politicas de Riesgo, en los procesos de crédito y de contratación</t>
  </si>
  <si>
    <t>Se realizo revisión del SARLAFT el cual no se culmino en su totalidad para ser presentado a Actualización, en razón a cambios administrativos.</t>
  </si>
  <si>
    <t xml:space="preserve">Se elaboró informe de seguimiento  de PQRSD del cuarto trimestre del 2023.
• Se socializó el seguimiento PQRSD primer trimestre 2023, en el Comité Institucional de Gestión y Desempeño Acta N° 07  de 08 de marzo del 2024. El cual se encuentra publicado en el portal web https://www.ifc.gov.co/atencion-y-servicios-a-la-ciudadania/recepcion-de-solicitudes-pqrsd/informe-de-atencion-de-pqrs/informe-de-atencion-al-ciudadano-iv-trimestre-de-2023 
Se elaboraron 2 informe de seguimiento  de PQRSD primer y segundo trimestre de 2024
• Se socializó el seguimiento PQRSD primer trimestre 2024, en el Comité Institucional de Gestión y Desempeño Acta N° 13 del 25 de junio de 2024. El cual se encuentra publicado en el portal web Institucional. 
Para el informe del segundo trimestre de PQRS se encuentra elaborado y socializado por correo electrónico institucional de los directivos : oficina.planeacion@ifc.gov.co, juridica@ifc.gov.co , subgerentecomercial@ifc.gov.co , subgerenteadmtivo@ifc.gov.co , gerencia@ifc.gov.co 
Se elaboraron 3 informe de seguimiento  de PQRSD primer, segundo y tercer trimestre de 2024
• Para el informe del tercer trimestre se socializó el seguimiento PQRSD en el Comité Institucional de Gestión y Desempeño Acta N° 21 del 14 de noviembre de 2024. El cual se encuentra publicado en el portal web Institucional y enviado a los líderes por correo electrónico institucional oficina.planeacion@ifc.gov.co, juridica@ifc.gov.co , subgerentecomercial@ifc.gov.co , subgerenteadmtivo@ifc.gov.co , gerencia@ifc.gov.co
</t>
  </si>
  <si>
    <t xml:space="preserve">*A la fecha se adelantan actividades de seguimientos a los canales de atención al cliente como correos institucionales de atención PQRS, extensiones de atención de atención al cliente de las áreas administración de crédito, administración de cartera, Tesorería, Oficina Asesora Jurídica, Gestión del Talento Humano, Ofician de Control Interno, Secretaria de Gerencia, ventanilla única, entre otras oficina de la entidad. 
*A la fecha se adelantan actividades de seguimientos a los canales de atención al cliente como correos institucionales de atención PQRS, extensiones de atención de atención al cliente de las áreas administración de crédito, administración de cartera, Tesorería, Oficina Asesora Jurídica, Gestión del Talento Humano, Ofician de Control Interno, Secretaria de Gerencia, ventanilla única, entre otras oficina de la entidad, en el informe de PQRS  de segundo trimestre en el numeral 15. Seguimiento canal telefónico. Dando cumplimiento a los controles establecidos en la matriz de riesgos del proceso de atención al cliente y comunicaciones, se realizó seguimiento en el segundo trimestre de la vigencia 2024, al canal telefónico por dependencias el cual arrojó como resultado que el 66% del servicio telefónico habilitado presenta una atención oportuna, concluyendo que se requiere mayo responsabilidad por parte del personal a cargo, con el fin de entregar un servicio de calidad a los ciudadanos, grupos de valor y grupos de interés. 
*Para el tercer seguimiento  se adelantan actividades de seguimientos a los canales de atención al cliente como correos institucionales de atención PQRS, extensiones de atención de atención al cliente de las áreas administración de crédito, administración de cartera, Tesorería, Oficina Asesora Jurídica, Gestión del Talento Humano, Ofician de Control Interno, Secretaria de Gerencia, ventanilla única, entre otras oficina de la entidad. 
</t>
  </si>
  <si>
    <t>El area de Talento Humano organizo programo y ejecuto capacitación de acuerdo a lo programdo en la actividad del presente PTEP.</t>
  </si>
  <si>
    <t xml:space="preserve">Se elaboró informe de seguimiento  de PQRSD del cuarto trimestre del 2023.
• Se socializó el seguimiento PQRSD primer trimestre 2023, en el Comité Institucional de Gestión y Desempeño Acta N° 07  de 08 de marzo del 2024. El cual se encuentra publicado en el portal web https://www.ifc.gov.co/atencion-y-servicios-a-la-ciudadania/recepcion-de-solicitudes-pqrsd/informe-de-atencion-de-pqrs/informe-de-atencion-al-ciudadano-iv-trimestre-de-2023.
 Se socializó el seguimiento PQRSD primer trimestre 2024, en el Comité Institucional de Gestión y Desempeño Acta N° 13 del 25 de junio de 2024. El cual se encuentra publicado en el portal web Institucional. 
Para el informe del segundo trimestre de PQRS se encuentra elaborado y socializado por correo electrónico institucional de los directivos : oficina.planeacion@ifc.gov.co, juridica@ifc.gov.co , subgerentecomercial@ifc.gov.co , subgerenteadmtivo@ifc.gov.co , gerencia@ifc.gov.co 
*Se elaboraron 3 informe de seguimiento  de PQRSD primer, segundo y tercer trimestre de 2024
• Para el informe del tercer trimestre se socializó el seguimiento PQRSD en el Comité Institucional de Gestión y Desempeño Acta N° 21 del 14 de noviembre de 2024. El cual se encuentra publicado en el portal web Institucional y enviado a los líderes por correo electrónico institucional oficina.planeacion@ifc.gov.co, juridica@ifc.gov.co , subgerentecomercial@ifc.gov.co , subgerenteadmtivo@ifc.gov.co , gerencia@ifc.gov.co
</t>
  </si>
  <si>
    <r>
      <t xml:space="preserve">Durante la vigencia 2024 no se han presentaron </t>
    </r>
    <r>
      <rPr>
        <b/>
        <i/>
        <sz val="12"/>
        <rFont val="Arial"/>
        <family val="2"/>
      </rPr>
      <t>DENUNCIAS</t>
    </r>
    <r>
      <rPr>
        <sz val="12"/>
        <rFont val="Arial"/>
        <family val="2"/>
      </rPr>
      <t xml:space="preserve"> por Actos de Corrupción a través de los canales establecidos por la entidad.  </t>
    </r>
  </si>
  <si>
    <t xml:space="preserve">Durante la vigencia 2024 se aplicaron los protocolos establecidos en la Carta de Trato Digno  </t>
  </si>
  <si>
    <t>Resolución N. 287 de 2024 Equipo Catalizador</t>
  </si>
  <si>
    <t>Mediante Qf - Document se socializo la resolución N. 287 de 2024 Equipo Catalizador a lideres y responsables de la politica del MIPG.</t>
  </si>
  <si>
    <t xml:space="preserve">
Se realizo esta actividad y dando cumplimineto en los tiempos determinados por la Ley</t>
  </si>
  <si>
    <t xml:space="preserve">
Esta actividad se realizó en el segudo cuatrimestre por las areas de Subgerencia Comercial y de Crédito, Oficina Asesora Juridica y Oficina Asesora de Planeación.</t>
  </si>
  <si>
    <t>En el mes de julio de 2024, se elaboró informe de seguimiento a PQRS  correspondiente al primer semestre de 2024, el cual fue socializado mediante correo electrónico  a los directivos, y en la 4a. sesión del Comité de Coordinación del Sistema de Control interno realizado el 21 de agosto de 2024. Este informe se encuentra publicado en el portal web del IFC. Dado que este informe de la oficina de Control Interno es semestral, se encuentra en elaboración para ser presentado en el transcurso del mes de Enero de 2025.</t>
  </si>
  <si>
    <t>Correos electrónicos dirigidos a los directivos de la entidad el dia 23 de abril de 2024 y verificación realizada en el segundo semestre con las dependencias para determinar cumplimiento de los artículos 1o. Y 2o. de la Resolución 321 de 2022, por la cual se ajustó el Código de integridad y se establecieron acuerdos eticos en el IFC</t>
  </si>
  <si>
    <t xml:space="preserve">De acuerdo a lo programado en el plan anual de auditoria 2024,  se ha realizado seguimiento permanente a la aplicación oportuna y eficaz de los controles establecidos en la matriz de riesgos de corrupción, junto con todos los controles de las matrices de riesgos institucionales y de riesgos por proceso mediante las auditorías realizadas a todos los procesos en el cuatrimestre, completando en el mes de diciembre el tercer seguimiento completo a todos los procesos. </t>
  </si>
  <si>
    <t>Para la vigencia 2024, se trabajó en conjunto con la Oficina Asesora de Planeación y Gestión Tecnológica de acuerdo con las herramientas de datos abiertos del Gobierno Nacional para continuar con la estandarización de datos abiertos del IFC, de cual se realizó levantamiento de activos de información como se evidencia en el formato RGD02-10 INSTRUMENTOS DE GESTIÓN DE LA INFORMACIÓN PÚBLICA. G:\30.DATOS ABIERTOS\2024. 
En el enlace del campo de la izquierda, correspondiente al tablero interactivo de Gobierno Digital, el IFC obtuvo una calificación de 64,3 en dicho índice, lo cual supera ampliamente el proimedio del grupo par de entidades que se encuentra en 44,2.</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</si>
</sst>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Calibri"/>
      <family val="2"/>
      <scheme val="minor"/>
    </font>
    <font>
      <sz val="11"/>
      <color rgb="FF000000"/>
      <name val="Arial"/>
      <family val="2"/>
    </font>
    <font>
      <sz val="11"/>
      <color theme="1"/>
      <name val="Arial Narrow"/>
      <family val="2"/>
    </font>
    <font>
      <sz val="7"/>
      <color rgb="FF000000"/>
      <name val="Times New Roman"/>
      <family val="1"/>
    </font>
    <font>
      <sz val="11"/>
      <color theme="1"/>
      <name val="Calibri"/>
      <family val="2"/>
      <scheme val="minor"/>
    </font>
    <font>
      <b/>
      <sz val="11"/>
      <color theme="1"/>
      <name val="Calibri"/>
      <family val="2"/>
      <scheme val="minor"/>
    </font>
    <font>
      <b/>
      <sz val="10"/>
      <color theme="1"/>
      <name val="Arial"/>
      <family val="2"/>
    </font>
    <font>
      <b/>
      <sz val="12"/>
      <name val="Calibri"/>
      <family val="2"/>
      <scheme val="minor"/>
    </font>
    <font>
      <sz val="10"/>
      <color theme="1"/>
      <name val="Arial"/>
      <family val="2"/>
    </font>
    <font>
      <sz val="10"/>
      <name val="Arial"/>
      <family val="2"/>
    </font>
    <font>
      <sz val="11"/>
      <name val="Arial Narrow"/>
      <family val="2"/>
    </font>
    <font>
      <b/>
      <sz val="16"/>
      <color rgb="FF0065B0"/>
      <name val="Arial Narrow"/>
      <family val="2"/>
    </font>
    <font>
      <b/>
      <sz val="11"/>
      <color indexed="81"/>
      <name val="Tahoma"/>
      <family val="2"/>
    </font>
    <font>
      <sz val="11"/>
      <color indexed="81"/>
      <name val="Tahoma"/>
      <family val="2"/>
    </font>
    <font>
      <sz val="12"/>
      <color indexed="81"/>
      <name val="Tahoma"/>
      <family val="2"/>
    </font>
    <font>
      <sz val="9"/>
      <color indexed="81"/>
      <name val="Tahoma"/>
      <family val="2"/>
    </font>
    <font>
      <b/>
      <sz val="9"/>
      <color indexed="81"/>
      <name val="Tahoma"/>
      <family val="2"/>
    </font>
    <font>
      <b/>
      <sz val="12"/>
      <name val="Arial"/>
      <family val="2"/>
    </font>
    <font>
      <sz val="11"/>
      <name val="Calibri"/>
      <family val="2"/>
      <scheme val="minor"/>
    </font>
    <font>
      <b/>
      <sz val="8"/>
      <color rgb="FF000000"/>
      <name val="Arial"/>
      <family val="2"/>
    </font>
    <font>
      <sz val="10"/>
      <color theme="1"/>
      <name val="Calibri"/>
      <family val="2"/>
      <scheme val="minor"/>
    </font>
    <font>
      <b/>
      <sz val="8"/>
      <name val="Arial"/>
      <family val="2"/>
    </font>
    <font>
      <sz val="11"/>
      <name val="Arial"/>
      <family val="2"/>
    </font>
    <font>
      <b/>
      <sz val="12"/>
      <color theme="0"/>
      <name val="Arial"/>
      <family val="2"/>
    </font>
    <font>
      <sz val="12"/>
      <name val="Arial"/>
      <family val="2"/>
    </font>
    <font>
      <b/>
      <sz val="12"/>
      <color rgb="FF0060A8"/>
      <name val="Arial"/>
      <family val="2"/>
    </font>
    <font>
      <sz val="11"/>
      <color theme="1"/>
      <name val="Calibri"/>
      <family val="2"/>
      <scheme val="minor"/>
    </font>
    <font>
      <b/>
      <sz val="12"/>
      <color theme="1"/>
      <name val="Arial"/>
      <family val="2"/>
    </font>
    <font>
      <u/>
      <sz val="10"/>
      <color theme="10"/>
      <name val="Arial"/>
      <family val="2"/>
    </font>
    <font>
      <sz val="12"/>
      <color theme="1"/>
      <name val="Arial"/>
      <family val="2"/>
    </font>
    <font>
      <b/>
      <sz val="12"/>
      <color rgb="FF3366CC"/>
      <name val="Arial"/>
      <family val="2"/>
    </font>
    <font>
      <b/>
      <sz val="12"/>
      <color rgb="FF000000"/>
      <name val="Arial"/>
      <family val="2"/>
    </font>
    <font>
      <sz val="12"/>
      <color rgb="FF000000"/>
      <name val="Arial"/>
      <family val="2"/>
    </font>
    <font>
      <u/>
      <sz val="11"/>
      <color theme="10"/>
      <name val="Calibri"/>
      <family val="2"/>
      <scheme val="minor"/>
    </font>
    <font>
      <b/>
      <sz val="12"/>
      <color theme="4" tint="-0.249977111117893"/>
      <name val="Arial"/>
      <family val="2"/>
    </font>
    <font>
      <b/>
      <sz val="12"/>
      <color rgb="FF0065B0"/>
      <name val="Arial"/>
      <family val="2"/>
    </font>
    <font>
      <u/>
      <sz val="12"/>
      <color theme="10"/>
      <name val="Arial"/>
      <family val="2"/>
    </font>
    <font>
      <b/>
      <sz val="9"/>
      <color theme="0"/>
      <name val="Arial"/>
      <family val="2"/>
    </font>
    <font>
      <b/>
      <sz val="9"/>
      <name val="Arial"/>
      <family val="2"/>
    </font>
    <font>
      <sz val="9"/>
      <color theme="1"/>
      <name val="Arial"/>
      <family val="2"/>
    </font>
    <font>
      <u/>
      <sz val="9"/>
      <color theme="10"/>
      <name val="Arial"/>
      <family val="2"/>
    </font>
    <font>
      <sz val="9"/>
      <name val="Arial"/>
      <family val="2"/>
    </font>
    <font>
      <b/>
      <i/>
      <sz val="9"/>
      <color theme="1"/>
      <name val="Arial"/>
      <family val="2"/>
    </font>
    <font>
      <b/>
      <sz val="14"/>
      <color theme="1"/>
      <name val="Arial"/>
      <family val="2"/>
    </font>
    <font>
      <b/>
      <sz val="16"/>
      <color theme="1"/>
      <name val="Arial"/>
      <family val="2"/>
    </font>
    <font>
      <b/>
      <sz val="16"/>
      <name val="Arial"/>
      <family val="2"/>
    </font>
    <font>
      <b/>
      <sz val="18"/>
      <name val="Arial"/>
      <family val="2"/>
    </font>
    <font>
      <b/>
      <i/>
      <sz val="12"/>
      <name val="Arial"/>
      <family val="2"/>
    </font>
    <font>
      <sz val="12"/>
      <color rgb="FFFF0000"/>
      <name val="Arial"/>
      <family val="2"/>
    </font>
  </fonts>
  <fills count="2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rgb="FF00B050"/>
        <bgColor indexed="64"/>
      </patternFill>
    </fill>
    <fill>
      <patternFill patternType="solid">
        <fgColor theme="5" tint="0.59999389629810485"/>
        <bgColor indexed="64"/>
      </patternFill>
    </fill>
    <fill>
      <patternFill patternType="solid">
        <fgColor rgb="FF0070C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FDE75"/>
        <bgColor indexed="64"/>
      </patternFill>
    </fill>
    <fill>
      <patternFill patternType="solid">
        <fgColor theme="7" tint="0.79998168889431442"/>
        <bgColor indexed="64"/>
      </patternFill>
    </fill>
    <fill>
      <patternFill patternType="solid">
        <fgColor rgb="FFCBCFEB"/>
        <bgColor indexed="64"/>
      </patternFill>
    </fill>
    <fill>
      <patternFill patternType="solid">
        <fgColor theme="4" tint="0.59999389629810485"/>
        <bgColor indexed="64"/>
      </patternFill>
    </fill>
    <fill>
      <patternFill patternType="solid">
        <fgColor indexed="55"/>
        <bgColor indexed="64"/>
      </patternFill>
    </fill>
    <fill>
      <patternFill patternType="solid">
        <fgColor rgb="FF969696"/>
        <bgColor indexed="64"/>
      </patternFill>
    </fill>
    <fill>
      <patternFill patternType="solid">
        <fgColor rgb="FFA6A6A6"/>
        <bgColor indexed="64"/>
      </patternFill>
    </fill>
    <fill>
      <patternFill patternType="solid">
        <fgColor rgb="FFFFC000"/>
        <bgColor indexed="64"/>
      </patternFill>
    </fill>
    <fill>
      <patternFill patternType="solid">
        <fgColor rgb="FF00B0F0"/>
        <bgColor indexed="64"/>
      </patternFill>
    </fill>
    <fill>
      <patternFill patternType="solid">
        <fgColor rgb="FFFFFFFF"/>
        <bgColor rgb="FF000000"/>
      </patternFill>
    </fill>
    <fill>
      <patternFill patternType="solid">
        <fgColor theme="8" tint="0.79998168889431442"/>
        <bgColor indexed="64"/>
      </patternFill>
    </fill>
    <fill>
      <patternFill patternType="solid">
        <fgColor rgb="FFCCFF6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rgb="FF3366CC"/>
      </left>
      <right style="hair">
        <color rgb="FF3366CC"/>
      </right>
      <top/>
      <bottom style="hair">
        <color rgb="FF3366CC"/>
      </bottom>
      <diagonal/>
    </border>
    <border>
      <left style="hair">
        <color rgb="FF3366CC"/>
      </left>
      <right style="hair">
        <color rgb="FF3366CC"/>
      </right>
      <top/>
      <bottom style="hair">
        <color rgb="FF3366CC"/>
      </bottom>
      <diagonal/>
    </border>
    <border>
      <left style="hair">
        <color rgb="FF3366CC"/>
      </left>
      <right style="medium">
        <color rgb="FF3366CC"/>
      </right>
      <top/>
      <bottom style="hair">
        <color rgb="FF3366CC"/>
      </bottom>
      <diagonal/>
    </border>
    <border>
      <left/>
      <right style="hair">
        <color rgb="FF3366CC"/>
      </right>
      <top/>
      <bottom style="hair">
        <color rgb="FF3366CC"/>
      </bottom>
      <diagonal/>
    </border>
    <border>
      <left style="medium">
        <color rgb="FF3366CC"/>
      </left>
      <right style="medium">
        <color rgb="FF3366CC"/>
      </right>
      <top/>
      <bottom/>
      <diagonal/>
    </border>
    <border>
      <left style="thin">
        <color indexed="64"/>
      </left>
      <right/>
      <top/>
      <bottom/>
      <diagonal/>
    </border>
    <border>
      <left/>
      <right style="medium">
        <color rgb="FF000000"/>
      </right>
      <top/>
      <bottom/>
      <diagonal/>
    </border>
    <border>
      <left style="medium">
        <color rgb="FF000000"/>
      </left>
      <right/>
      <top/>
      <bottom style="medium">
        <color indexed="64"/>
      </bottom>
      <diagonal/>
    </border>
    <border>
      <left/>
      <right/>
      <top/>
      <bottom style="medium">
        <color indexed="64"/>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rgb="FF000000"/>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rgb="FF969696"/>
      </top>
      <bottom style="medium">
        <color indexed="64"/>
      </bottom>
      <diagonal/>
    </border>
    <border>
      <left/>
      <right style="medium">
        <color rgb="FF000000"/>
      </right>
      <top style="medium">
        <color rgb="FF969696"/>
      </top>
      <bottom style="medium">
        <color indexed="64"/>
      </bottom>
      <diagonal/>
    </border>
    <border>
      <left/>
      <right style="medium">
        <color indexed="64"/>
      </right>
      <top style="medium">
        <color rgb="FF969696"/>
      </top>
      <bottom/>
      <diagonal/>
    </border>
    <border>
      <left style="medium">
        <color indexed="64"/>
      </left>
      <right style="medium">
        <color indexed="64"/>
      </right>
      <top/>
      <bottom/>
      <diagonal/>
    </border>
    <border>
      <left/>
      <right style="medium">
        <color rgb="FF000000"/>
      </right>
      <top/>
      <bottom style="medium">
        <color indexed="64"/>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medium">
        <color indexed="64"/>
      </top>
      <bottom/>
      <diagonal/>
    </border>
    <border>
      <left/>
      <right style="thin">
        <color rgb="FF000000"/>
      </right>
      <top style="medium">
        <color indexed="64"/>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left style="medium">
        <color indexed="64"/>
      </left>
      <right style="thin">
        <color rgb="FF000000"/>
      </right>
      <top/>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dotted">
        <color rgb="FF3366CC"/>
      </right>
      <top style="medium">
        <color indexed="64"/>
      </top>
      <bottom style="medium">
        <color theme="0"/>
      </bottom>
      <diagonal/>
    </border>
    <border>
      <left style="dotted">
        <color rgb="FF3366CC"/>
      </left>
      <right style="dotted">
        <color rgb="FF3366CC"/>
      </right>
      <top style="medium">
        <color indexed="64"/>
      </top>
      <bottom style="medium">
        <color theme="0"/>
      </bottom>
      <diagonal/>
    </border>
    <border>
      <left style="dotted">
        <color rgb="FF3366CC"/>
      </left>
      <right style="medium">
        <color theme="0"/>
      </right>
      <top style="medium">
        <color indexed="64"/>
      </top>
      <bottom style="medium">
        <color theme="0"/>
      </bottom>
      <diagonal/>
    </border>
    <border>
      <left style="dotted">
        <color rgb="FF3366CC"/>
      </left>
      <right style="medium">
        <color indexed="64"/>
      </right>
      <top style="medium">
        <color indexed="64"/>
      </top>
      <bottom style="medium">
        <color theme="0"/>
      </bottom>
      <diagonal/>
    </border>
    <border>
      <left/>
      <right style="medium">
        <color indexed="64"/>
      </right>
      <top style="medium">
        <color indexed="64"/>
      </top>
      <bottom style="thin">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rgb="FF000000"/>
      </right>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thin">
        <color rgb="FF000000"/>
      </right>
      <top style="medium">
        <color theme="0"/>
      </top>
      <bottom/>
      <diagonal/>
    </border>
    <border>
      <left style="dotted">
        <color rgb="FF3366CC"/>
      </left>
      <right/>
      <top style="medium">
        <color indexed="64"/>
      </top>
      <bottom style="medium">
        <color theme="0"/>
      </bottom>
      <diagonal/>
    </border>
    <border>
      <left style="dotted">
        <color rgb="FF3366CC"/>
      </left>
      <right style="dotted">
        <color rgb="FF3366CC"/>
      </right>
      <top/>
      <bottom style="medium">
        <color theme="0"/>
      </bottom>
      <diagonal/>
    </border>
    <border>
      <left style="dotted">
        <color rgb="FF3366CC"/>
      </left>
      <right style="dotted">
        <color rgb="FF3366CC"/>
      </right>
      <top/>
      <bottom/>
      <diagonal/>
    </border>
    <border>
      <left style="medium">
        <color indexed="64"/>
      </left>
      <right style="thin">
        <color indexed="64"/>
      </right>
      <top style="thin">
        <color indexed="64"/>
      </top>
      <bottom style="thin">
        <color indexed="64"/>
      </bottom>
      <diagonal/>
    </border>
  </borders>
  <cellStyleXfs count="12">
    <xf numFmtId="0" fontId="0" fillId="0" borderId="0"/>
    <xf numFmtId="0" fontId="4" fillId="0" borderId="0"/>
    <xf numFmtId="0" fontId="4" fillId="0" borderId="0"/>
    <xf numFmtId="9" fontId="4" fillId="0" borderId="0" applyFont="0" applyFill="0" applyBorder="0" applyAlignment="0" applyProtection="0"/>
    <xf numFmtId="0" fontId="9" fillId="0" borderId="0"/>
    <xf numFmtId="0" fontId="9" fillId="0" borderId="0"/>
    <xf numFmtId="0" fontId="26" fillId="0" borderId="0"/>
    <xf numFmtId="0" fontId="4" fillId="0" borderId="0"/>
    <xf numFmtId="0" fontId="9" fillId="0" borderId="0"/>
    <xf numFmtId="0" fontId="28" fillId="0" borderId="0" applyNumberFormat="0" applyFill="0" applyBorder="0" applyAlignment="0" applyProtection="0"/>
    <xf numFmtId="9" fontId="9" fillId="0" borderId="0" applyFont="0" applyFill="0" applyBorder="0" applyAlignment="0" applyProtection="0"/>
    <xf numFmtId="0" fontId="33" fillId="0" borderId="0" applyNumberFormat="0" applyFill="0" applyBorder="0" applyAlignment="0" applyProtection="0"/>
  </cellStyleXfs>
  <cellXfs count="278">
    <xf numFmtId="0" fontId="0" fillId="0" borderId="0" xfId="0"/>
    <xf numFmtId="0" fontId="1" fillId="0" borderId="0" xfId="0" applyFont="1"/>
    <xf numFmtId="0" fontId="0" fillId="0" borderId="0" xfId="0" applyAlignment="1">
      <alignment horizontal="center"/>
    </xf>
    <xf numFmtId="0" fontId="1" fillId="3" borderId="0" xfId="0" applyFont="1" applyFill="1"/>
    <xf numFmtId="9" fontId="7" fillId="3" borderId="1" xfId="3" applyFont="1" applyFill="1" applyBorder="1" applyAlignment="1">
      <alignment horizontal="center" vertical="center"/>
    </xf>
    <xf numFmtId="0" fontId="5" fillId="0" borderId="0" xfId="0" applyFont="1"/>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8" fillId="5" borderId="1" xfId="0" applyFont="1" applyFill="1" applyBorder="1" applyAlignment="1">
      <alignment horizontal="justify" vertical="center" wrapText="1"/>
    </xf>
    <xf numFmtId="0" fontId="6" fillId="7" borderId="1" xfId="0" applyFont="1" applyFill="1" applyBorder="1" applyAlignment="1">
      <alignment horizontal="center" vertical="center" wrapText="1"/>
    </xf>
    <xf numFmtId="0" fontId="0" fillId="5" borderId="1" xfId="0" applyFill="1" applyBorder="1" applyAlignment="1">
      <alignment horizontal="center" vertical="center"/>
    </xf>
    <xf numFmtId="0" fontId="6" fillId="3" borderId="1" xfId="0" applyFont="1" applyFill="1" applyBorder="1" applyAlignment="1">
      <alignment horizontal="center" vertical="center" wrapText="1"/>
    </xf>
    <xf numFmtId="0" fontId="9" fillId="5" borderId="1" xfId="0" applyFont="1" applyFill="1" applyBorder="1" applyAlignment="1">
      <alignment horizontal="justify" vertical="center" wrapText="1"/>
    </xf>
    <xf numFmtId="0" fontId="6" fillId="4" borderId="1" xfId="0" applyFont="1" applyFill="1" applyBorder="1" applyAlignment="1">
      <alignment horizontal="center" vertical="center" wrapText="1"/>
    </xf>
    <xf numFmtId="14" fontId="10" fillId="0" borderId="5" xfId="0" applyNumberFormat="1" applyFont="1" applyBorder="1" applyAlignment="1" applyProtection="1">
      <alignment horizontal="center" vertical="center" wrapText="1"/>
      <protection hidden="1"/>
    </xf>
    <xf numFmtId="14" fontId="10" fillId="0" borderId="3" xfId="0" applyNumberFormat="1"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9" fillId="0" borderId="0" xfId="5"/>
    <xf numFmtId="0" fontId="17" fillId="0" borderId="0" xfId="0" applyFont="1" applyAlignment="1" applyProtection="1">
      <alignment horizontal="center" vertical="center" wrapText="1"/>
      <protection hidden="1"/>
    </xf>
    <xf numFmtId="9" fontId="0" fillId="5" borderId="1" xfId="3"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18" fillId="18" borderId="0" xfId="0" applyFont="1" applyFill="1" applyAlignment="1">
      <alignment vertical="center"/>
    </xf>
    <xf numFmtId="0" fontId="20" fillId="0" borderId="0" xfId="1" applyFont="1" applyAlignment="1">
      <alignment vertical="center" wrapText="1"/>
    </xf>
    <xf numFmtId="0" fontId="4" fillId="0" borderId="0" xfId="1"/>
    <xf numFmtId="0" fontId="19" fillId="20" borderId="12" xfId="1" applyFont="1" applyFill="1" applyBorder="1" applyAlignment="1">
      <alignment vertical="center" wrapText="1"/>
    </xf>
    <xf numFmtId="0" fontId="19" fillId="20" borderId="16" xfId="1" applyFont="1" applyFill="1" applyBorder="1" applyAlignment="1">
      <alignment vertical="center"/>
    </xf>
    <xf numFmtId="0" fontId="19" fillId="20" borderId="16" xfId="1" applyFont="1" applyFill="1" applyBorder="1" applyAlignment="1">
      <alignment horizontal="center" vertical="center"/>
    </xf>
    <xf numFmtId="0" fontId="9" fillId="0" borderId="0" xfId="4"/>
    <xf numFmtId="0" fontId="4" fillId="0" borderId="1" xfId="1" applyBorder="1" applyAlignment="1">
      <alignment horizontal="left" vertical="center"/>
    </xf>
    <xf numFmtId="0" fontId="22" fillId="0" borderId="1" xfId="4" applyFont="1" applyBorder="1" applyAlignment="1">
      <alignment horizontal="left" vertical="center" wrapText="1"/>
    </xf>
    <xf numFmtId="0" fontId="22" fillId="0" borderId="1" xfId="4" applyFont="1" applyBorder="1" applyAlignment="1">
      <alignment horizontal="center" vertical="center" wrapText="1"/>
    </xf>
    <xf numFmtId="1" fontId="4" fillId="0" borderId="1" xfId="1" applyNumberFormat="1" applyBorder="1" applyAlignment="1">
      <alignment horizontal="left" vertical="center" wrapText="1"/>
    </xf>
    <xf numFmtId="0" fontId="22" fillId="0" borderId="1" xfId="5" applyFont="1" applyBorder="1" applyAlignment="1">
      <alignment horizontal="left" vertical="center" wrapText="1"/>
    </xf>
    <xf numFmtId="0" fontId="4" fillId="0" borderId="1" xfId="1" applyBorder="1" applyAlignment="1">
      <alignment horizontal="left" vertical="center" wrapText="1"/>
    </xf>
    <xf numFmtId="0" fontId="4" fillId="0" borderId="30" xfId="1" applyBorder="1" applyAlignment="1">
      <alignment horizontal="left" vertical="center" wrapText="1"/>
    </xf>
    <xf numFmtId="0" fontId="4" fillId="0" borderId="0" xfId="1" applyAlignment="1">
      <alignment horizontal="left"/>
    </xf>
    <xf numFmtId="0" fontId="0" fillId="0" borderId="0" xfId="0" applyAlignment="1">
      <alignment horizontal="center" vertical="center" wrapText="1"/>
    </xf>
    <xf numFmtId="0" fontId="4" fillId="0" borderId="12" xfId="1" applyBorder="1"/>
    <xf numFmtId="0" fontId="11" fillId="8" borderId="2" xfId="0" applyFont="1" applyFill="1" applyBorder="1" applyAlignment="1" applyProtection="1">
      <alignment horizontal="center" vertical="center" wrapText="1"/>
      <protection hidden="1"/>
    </xf>
    <xf numFmtId="0" fontId="11" fillId="8" borderId="3" xfId="0" applyFont="1" applyFill="1" applyBorder="1" applyAlignment="1" applyProtection="1">
      <alignment horizontal="center" vertical="center" wrapText="1"/>
      <protection hidden="1"/>
    </xf>
    <xf numFmtId="0" fontId="11" fillId="8" borderId="4" xfId="0" applyFont="1" applyFill="1" applyBorder="1" applyAlignment="1" applyProtection="1">
      <alignment horizontal="center" vertical="center" wrapText="1"/>
      <protection hidden="1"/>
    </xf>
    <xf numFmtId="0" fontId="2" fillId="7" borderId="6" xfId="0" applyFont="1" applyFill="1" applyBorder="1" applyAlignment="1" applyProtection="1">
      <alignment horizontal="center" vertical="center" wrapText="1"/>
      <protection hidden="1"/>
    </xf>
    <xf numFmtId="0" fontId="24" fillId="0" borderId="0" xfId="4" applyFont="1"/>
    <xf numFmtId="0" fontId="17" fillId="0" borderId="0" xfId="4" applyFont="1"/>
    <xf numFmtId="0" fontId="23" fillId="9" borderId="42" xfId="0" applyFont="1" applyFill="1" applyBorder="1" applyAlignment="1" applyProtection="1">
      <alignment horizontal="center" vertical="center" wrapText="1"/>
      <protection hidden="1"/>
    </xf>
    <xf numFmtId="0" fontId="23" fillId="9" borderId="43" xfId="0" applyFont="1" applyFill="1" applyBorder="1" applyAlignment="1" applyProtection="1">
      <alignment horizontal="center" vertical="center" wrapText="1"/>
      <protection hidden="1"/>
    </xf>
    <xf numFmtId="0" fontId="23" fillId="9" borderId="44" xfId="0" applyFont="1" applyFill="1" applyBorder="1" applyAlignment="1" applyProtection="1">
      <alignment horizontal="center" vertical="center" wrapText="1"/>
      <protection hidden="1"/>
    </xf>
    <xf numFmtId="0" fontId="23" fillId="9" borderId="45" xfId="0" applyFont="1" applyFill="1" applyBorder="1" applyAlignment="1" applyProtection="1">
      <alignment horizontal="center" vertical="center" wrapText="1"/>
      <protection hidden="1"/>
    </xf>
    <xf numFmtId="0" fontId="31" fillId="0" borderId="34" xfId="4" applyFont="1" applyBorder="1" applyAlignment="1">
      <alignment vertical="center" wrapText="1"/>
    </xf>
    <xf numFmtId="0" fontId="24" fillId="24" borderId="35" xfId="0" applyFont="1" applyFill="1" applyBorder="1" applyAlignment="1">
      <alignment vertical="center" wrapText="1"/>
    </xf>
    <xf numFmtId="14" fontId="24" fillId="24" borderId="35" xfId="0" applyNumberFormat="1" applyFont="1" applyFill="1" applyBorder="1" applyAlignment="1">
      <alignment horizontal="center" vertical="center" wrapText="1"/>
    </xf>
    <xf numFmtId="0" fontId="24" fillId="24" borderId="46" xfId="0" applyFont="1" applyFill="1" applyBorder="1" applyAlignment="1">
      <alignment vertical="center" wrapText="1"/>
    </xf>
    <xf numFmtId="0" fontId="24" fillId="24" borderId="36" xfId="0" applyFont="1" applyFill="1" applyBorder="1" applyAlignment="1">
      <alignment vertical="center" wrapText="1"/>
    </xf>
    <xf numFmtId="0" fontId="24" fillId="0" borderId="0" xfId="4" applyFont="1" applyAlignment="1">
      <alignment vertical="center"/>
    </xf>
    <xf numFmtId="0" fontId="24" fillId="24" borderId="30" xfId="0" applyFont="1" applyFill="1" applyBorder="1" applyAlignment="1">
      <alignment vertical="center" wrapText="1"/>
    </xf>
    <xf numFmtId="0" fontId="32" fillId="24" borderId="36" xfId="0" applyFont="1" applyFill="1" applyBorder="1" applyAlignment="1">
      <alignment vertical="center" wrapText="1"/>
    </xf>
    <xf numFmtId="0" fontId="24" fillId="24" borderId="48" xfId="0" applyFont="1" applyFill="1" applyBorder="1" applyAlignment="1">
      <alignment vertical="center" wrapText="1"/>
    </xf>
    <xf numFmtId="0" fontId="32" fillId="24" borderId="49" xfId="0" applyFont="1" applyFill="1" applyBorder="1" applyAlignment="1">
      <alignment vertical="center" wrapText="1"/>
    </xf>
    <xf numFmtId="14" fontId="24" fillId="24" borderId="50" xfId="0" applyNumberFormat="1" applyFont="1" applyFill="1" applyBorder="1" applyAlignment="1">
      <alignment horizontal="center" vertical="center" wrapText="1"/>
    </xf>
    <xf numFmtId="0" fontId="24" fillId="0" borderId="0" xfId="4" applyFont="1" applyAlignment="1">
      <alignment horizontal="center" vertical="center"/>
    </xf>
    <xf numFmtId="0" fontId="32" fillId="0" borderId="1" xfId="0" applyFont="1" applyBorder="1" applyAlignment="1">
      <alignment horizontal="left" vertical="center" wrapText="1"/>
    </xf>
    <xf numFmtId="0" fontId="32" fillId="24" borderId="1" xfId="0" applyFont="1" applyFill="1" applyBorder="1" applyAlignment="1">
      <alignment horizontal="left" vertical="center" wrapText="1"/>
    </xf>
    <xf numFmtId="14" fontId="24"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0" fontId="24" fillId="0" borderId="1" xfId="4" applyFont="1" applyBorder="1" applyAlignment="1">
      <alignment horizontal="left" vertical="center" wrapText="1"/>
    </xf>
    <xf numFmtId="0" fontId="24" fillId="5" borderId="1" xfId="4" applyFont="1" applyFill="1" applyBorder="1" applyAlignment="1">
      <alignment horizontal="left" vertical="center" wrapText="1"/>
    </xf>
    <xf numFmtId="0" fontId="29" fillId="0" borderId="1" xfId="4" applyFont="1" applyBorder="1" applyAlignment="1">
      <alignment horizontal="left" vertical="center" wrapText="1"/>
    </xf>
    <xf numFmtId="14" fontId="29" fillId="0" borderId="1" xfId="0" applyNumberFormat="1" applyFont="1" applyBorder="1" applyAlignment="1">
      <alignment horizontal="center" vertical="center" wrapText="1"/>
    </xf>
    <xf numFmtId="0" fontId="29" fillId="0" borderId="1" xfId="0" applyFont="1" applyBorder="1" applyAlignment="1">
      <alignment horizontal="left" vertical="center" wrapText="1"/>
    </xf>
    <xf numFmtId="0" fontId="30" fillId="6" borderId="0" xfId="0" applyFont="1" applyFill="1" applyAlignment="1" applyProtection="1">
      <alignment horizontal="center" vertical="center"/>
      <protection hidden="1"/>
    </xf>
    <xf numFmtId="0" fontId="29" fillId="0" borderId="1" xfId="0" applyFont="1" applyBorder="1" applyAlignment="1">
      <alignment horizontal="center" vertical="center" wrapText="1"/>
    </xf>
    <xf numFmtId="0" fontId="29" fillId="0" borderId="0" xfId="0" applyFont="1"/>
    <xf numFmtId="14" fontId="29" fillId="0" borderId="33" xfId="4" applyNumberFormat="1" applyFont="1" applyBorder="1" applyAlignment="1">
      <alignment horizontal="center" vertical="center" wrapText="1"/>
    </xf>
    <xf numFmtId="9" fontId="29" fillId="0" borderId="33" xfId="3" applyFont="1" applyFill="1" applyBorder="1" applyAlignment="1">
      <alignment horizontal="center" vertical="center" wrapText="1"/>
    </xf>
    <xf numFmtId="0" fontId="29" fillId="0" borderId="33" xfId="4" applyFont="1" applyBorder="1" applyAlignment="1">
      <alignment horizontal="center" vertical="center" wrapText="1"/>
    </xf>
    <xf numFmtId="0" fontId="23" fillId="9" borderId="33" xfId="4" applyFont="1" applyFill="1" applyBorder="1" applyAlignment="1">
      <alignment horizontal="center" vertical="center" wrapText="1"/>
    </xf>
    <xf numFmtId="0" fontId="29" fillId="0" borderId="0" xfId="0" applyFont="1" applyProtection="1">
      <protection hidden="1"/>
    </xf>
    <xf numFmtId="0" fontId="32" fillId="2" borderId="0" xfId="0" applyFont="1" applyFill="1" applyAlignment="1">
      <alignment vertical="center"/>
    </xf>
    <xf numFmtId="0" fontId="29" fillId="0" borderId="0" xfId="0" applyFont="1" applyAlignment="1">
      <alignment horizontal="center"/>
    </xf>
    <xf numFmtId="0" fontId="29" fillId="0" borderId="0" xfId="0" applyFont="1" applyAlignment="1">
      <alignment horizontal="center" vertical="center"/>
    </xf>
    <xf numFmtId="0" fontId="34" fillId="0" borderId="0" xfId="0"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3" fillId="9" borderId="1" xfId="0" applyFont="1" applyFill="1" applyBorder="1" applyAlignment="1" applyProtection="1">
      <alignment horizontal="center" vertical="center" wrapText="1"/>
      <protection hidden="1"/>
    </xf>
    <xf numFmtId="0" fontId="24" fillId="14" borderId="1" xfId="0" applyFont="1" applyFill="1" applyBorder="1" applyAlignment="1" applyProtection="1">
      <alignment horizontal="center" vertical="center" wrapText="1"/>
      <protection hidden="1"/>
    </xf>
    <xf numFmtId="0" fontId="24" fillId="0" borderId="1" xfId="0" applyFont="1" applyBorder="1" applyAlignment="1" applyProtection="1">
      <alignment horizontal="left" vertical="center" wrapText="1"/>
      <protection hidden="1"/>
    </xf>
    <xf numFmtId="0" fontId="24" fillId="0" borderId="1" xfId="0" applyFont="1" applyBorder="1" applyAlignment="1" applyProtection="1">
      <alignment vertical="center" wrapText="1"/>
      <protection hidden="1"/>
    </xf>
    <xf numFmtId="0" fontId="35" fillId="10" borderId="1" xfId="0" applyFont="1" applyFill="1" applyBorder="1" applyAlignment="1" applyProtection="1">
      <alignment horizontal="center" vertical="center" wrapText="1"/>
      <protection hidden="1"/>
    </xf>
    <xf numFmtId="14"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wrapText="1"/>
      <protection hidden="1"/>
    </xf>
    <xf numFmtId="0" fontId="35" fillId="13" borderId="1" xfId="0" applyFont="1" applyFill="1" applyBorder="1" applyAlignment="1" applyProtection="1">
      <alignment horizontal="center" vertical="center" wrapText="1"/>
      <protection hidden="1"/>
    </xf>
    <xf numFmtId="0" fontId="29" fillId="8" borderId="1" xfId="0" applyFont="1" applyFill="1" applyBorder="1" applyAlignment="1" applyProtection="1">
      <alignment horizontal="center" vertical="center" wrapText="1"/>
      <protection hidden="1"/>
    </xf>
    <xf numFmtId="0" fontId="24" fillId="5" borderId="1" xfId="0" applyFont="1" applyFill="1" applyBorder="1" applyAlignment="1" applyProtection="1">
      <alignment horizontal="left" vertical="center" wrapText="1"/>
      <protection hidden="1"/>
    </xf>
    <xf numFmtId="0" fontId="35" fillId="8" borderId="1" xfId="0" applyFont="1" applyFill="1" applyBorder="1" applyAlignment="1" applyProtection="1">
      <alignment horizontal="center" vertical="center" wrapText="1"/>
      <protection hidden="1"/>
    </xf>
    <xf numFmtId="0" fontId="29" fillId="23" borderId="1" xfId="0" applyFont="1" applyFill="1" applyBorder="1" applyAlignment="1" applyProtection="1">
      <alignment horizontal="center" vertical="center" wrapText="1"/>
      <protection hidden="1"/>
    </xf>
    <xf numFmtId="0" fontId="29" fillId="22" borderId="1" xfId="0" applyFont="1" applyFill="1" applyBorder="1" applyAlignment="1" applyProtection="1">
      <alignment horizontal="center" vertical="center" wrapText="1"/>
      <protection hidden="1"/>
    </xf>
    <xf numFmtId="0" fontId="30" fillId="6" borderId="0" xfId="0" applyFont="1" applyFill="1" applyAlignment="1" applyProtection="1">
      <alignment vertical="center"/>
      <protection hidden="1"/>
    </xf>
    <xf numFmtId="9" fontId="24" fillId="0" borderId="1" xfId="0" applyNumberFormat="1" applyFont="1" applyBorder="1" applyAlignment="1" applyProtection="1">
      <alignment horizontal="center" vertical="center" wrapText="1"/>
      <protection hidden="1"/>
    </xf>
    <xf numFmtId="0" fontId="29" fillId="0" borderId="0" xfId="0" applyFont="1" applyAlignment="1" applyProtection="1">
      <alignment horizontal="center"/>
      <protection hidden="1"/>
    </xf>
    <xf numFmtId="0" fontId="36" fillId="0" borderId="1" xfId="11" applyFont="1" applyFill="1" applyBorder="1" applyAlignment="1">
      <alignment horizontal="center" vertical="center" wrapText="1"/>
    </xf>
    <xf numFmtId="0" fontId="29" fillId="0" borderId="0" xfId="0" applyFont="1" applyAlignment="1" applyProtection="1">
      <alignment horizontal="center" vertical="center"/>
      <protection hidden="1"/>
    </xf>
    <xf numFmtId="0" fontId="29" fillId="0" borderId="1" xfId="0" applyFont="1" applyBorder="1" applyAlignment="1" applyProtection="1">
      <alignment horizontal="left" vertical="center" wrapText="1"/>
      <protection hidden="1"/>
    </xf>
    <xf numFmtId="0" fontId="25" fillId="0" borderId="1" xfId="0" applyFont="1" applyBorder="1" applyAlignment="1" applyProtection="1">
      <alignment horizontal="center" vertical="center" wrapText="1"/>
      <protection hidden="1"/>
    </xf>
    <xf numFmtId="0" fontId="25" fillId="10" borderId="1" xfId="0" applyFont="1" applyFill="1" applyBorder="1" applyAlignment="1" applyProtection="1">
      <alignment horizontal="center" vertical="center" wrapText="1"/>
      <protection hidden="1"/>
    </xf>
    <xf numFmtId="9" fontId="24" fillId="0" borderId="1" xfId="3" applyFont="1" applyFill="1" applyBorder="1" applyAlignment="1" applyProtection="1">
      <alignment horizontal="center" vertical="center" wrapText="1"/>
      <protection hidden="1"/>
    </xf>
    <xf numFmtId="0" fontId="25" fillId="11" borderId="1" xfId="0" applyFont="1" applyFill="1" applyBorder="1" applyAlignment="1" applyProtection="1">
      <alignment horizontal="center" vertical="center" wrapText="1"/>
      <protection hidden="1"/>
    </xf>
    <xf numFmtId="0" fontId="25" fillId="13" borderId="1" xfId="0" applyFont="1" applyFill="1" applyBorder="1" applyAlignment="1" applyProtection="1">
      <alignment horizontal="center" vertical="center" wrapText="1"/>
      <protection hidden="1"/>
    </xf>
    <xf numFmtId="0" fontId="29" fillId="0" borderId="1" xfId="0" applyFont="1" applyBorder="1" applyAlignment="1" applyProtection="1">
      <alignment horizontal="justify" vertical="center" wrapText="1"/>
      <protection hidden="1"/>
    </xf>
    <xf numFmtId="0" fontId="30" fillId="0" borderId="0" xfId="0" applyFont="1" applyAlignment="1" applyProtection="1">
      <alignment horizontal="center" vertical="center"/>
      <protection hidden="1"/>
    </xf>
    <xf numFmtId="14" fontId="36" fillId="0" borderId="1" xfId="11" applyNumberFormat="1" applyFont="1" applyFill="1" applyBorder="1" applyAlignment="1" applyProtection="1">
      <alignment horizontal="center" vertical="center" wrapText="1"/>
      <protection hidden="1"/>
    </xf>
    <xf numFmtId="0" fontId="23" fillId="9" borderId="1" xfId="0"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24" fillId="0" borderId="1" xfId="0" applyFont="1" applyBorder="1" applyAlignment="1">
      <alignment horizontal="justify" vertical="center" wrapText="1"/>
    </xf>
    <xf numFmtId="0" fontId="29" fillId="0" borderId="1" xfId="0" applyFont="1" applyBorder="1" applyAlignment="1" applyProtection="1">
      <alignment horizontal="center" vertical="center" wrapText="1"/>
      <protection hidden="1"/>
    </xf>
    <xf numFmtId="0" fontId="29" fillId="0" borderId="1" xfId="0" applyFont="1" applyBorder="1" applyAlignment="1" applyProtection="1">
      <alignment vertical="center" wrapText="1"/>
      <protection hidden="1"/>
    </xf>
    <xf numFmtId="14" fontId="29" fillId="0" borderId="1" xfId="0" applyNumberFormat="1" applyFont="1" applyBorder="1" applyAlignment="1" applyProtection="1">
      <alignment horizontal="center" vertical="center" wrapText="1"/>
      <protection hidden="1"/>
    </xf>
    <xf numFmtId="9" fontId="29" fillId="0" borderId="1" xfId="0" applyNumberFormat="1" applyFont="1" applyBorder="1" applyAlignment="1" applyProtection="1">
      <alignment horizontal="center" vertical="center" wrapText="1"/>
      <protection hidden="1"/>
    </xf>
    <xf numFmtId="0" fontId="36" fillId="0" borderId="1" xfId="11" applyFont="1" applyFill="1" applyBorder="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23" fillId="9" borderId="1" xfId="0" applyFont="1" applyFill="1" applyBorder="1" applyAlignment="1" applyProtection="1">
      <alignment horizontal="center" vertical="center"/>
      <protection hidden="1"/>
    </xf>
    <xf numFmtId="0" fontId="35" fillId="16" borderId="1" xfId="0" applyFont="1" applyFill="1" applyBorder="1" applyAlignment="1" applyProtection="1">
      <alignment horizontal="center" vertical="center" wrapText="1"/>
      <protection hidden="1"/>
    </xf>
    <xf numFmtId="0" fontId="27" fillId="16" borderId="1" xfId="0" applyFont="1" applyFill="1" applyBorder="1" applyAlignment="1" applyProtection="1">
      <alignment horizontal="center" vertical="center" wrapText="1"/>
      <protection hidden="1"/>
    </xf>
    <xf numFmtId="0" fontId="35" fillId="17" borderId="1" xfId="0" applyFont="1" applyFill="1" applyBorder="1" applyAlignment="1" applyProtection="1">
      <alignment horizontal="center" vertical="center" wrapText="1"/>
      <protection hidden="1"/>
    </xf>
    <xf numFmtId="0" fontId="27" fillId="17" borderId="1" xfId="0" applyFont="1" applyFill="1" applyBorder="1" applyAlignment="1" applyProtection="1">
      <alignment horizontal="center" vertical="center" wrapText="1"/>
      <protection hidden="1"/>
    </xf>
    <xf numFmtId="0" fontId="27" fillId="10" borderId="1" xfId="0" applyFont="1" applyFill="1" applyBorder="1" applyAlignment="1" applyProtection="1">
      <alignment horizontal="center" vertical="center" wrapText="1"/>
      <protection hidden="1"/>
    </xf>
    <xf numFmtId="0" fontId="27" fillId="12" borderId="1" xfId="0" applyFont="1" applyFill="1" applyBorder="1" applyAlignment="1" applyProtection="1">
      <alignment horizontal="center" vertical="center" wrapText="1"/>
      <protection hidden="1"/>
    </xf>
    <xf numFmtId="0" fontId="23" fillId="9" borderId="1" xfId="4" applyFont="1" applyFill="1" applyBorder="1" applyAlignment="1">
      <alignment horizontal="center" vertical="center" wrapText="1"/>
    </xf>
    <xf numFmtId="0" fontId="27" fillId="6" borderId="0" xfId="4" applyFont="1" applyFill="1" applyAlignment="1">
      <alignment vertical="center"/>
    </xf>
    <xf numFmtId="0" fontId="23" fillId="9" borderId="58" xfId="0" applyFont="1" applyFill="1" applyBorder="1" applyAlignment="1" applyProtection="1">
      <alignment horizontal="center" vertical="center" wrapText="1"/>
      <protection hidden="1"/>
    </xf>
    <xf numFmtId="0" fontId="32" fillId="0" borderId="53" xfId="4" applyFont="1" applyBorder="1" applyAlignment="1">
      <alignment vertical="center" wrapText="1"/>
    </xf>
    <xf numFmtId="0" fontId="24" fillId="5" borderId="51" xfId="4" applyFont="1" applyFill="1" applyBorder="1" applyAlignment="1">
      <alignment horizontal="justify" vertical="center" wrapText="1"/>
    </xf>
    <xf numFmtId="0" fontId="24" fillId="5" borderId="51" xfId="4" applyFont="1" applyFill="1" applyBorder="1" applyAlignment="1">
      <alignment horizontal="left" vertical="center" wrapText="1"/>
    </xf>
    <xf numFmtId="14" fontId="24" fillId="5" borderId="51" xfId="4" applyNumberFormat="1" applyFont="1" applyFill="1" applyBorder="1" applyAlignment="1">
      <alignment horizontal="center" vertical="center" wrapText="1"/>
    </xf>
    <xf numFmtId="14" fontId="24" fillId="5" borderId="52" xfId="4" applyNumberFormat="1" applyFont="1" applyFill="1" applyBorder="1" applyAlignment="1">
      <alignment horizontal="center" vertical="center" wrapText="1"/>
    </xf>
    <xf numFmtId="0" fontId="24" fillId="5" borderId="55" xfId="4" applyFont="1" applyFill="1" applyBorder="1" applyAlignment="1">
      <alignment horizontal="center" vertical="center" wrapText="1"/>
    </xf>
    <xf numFmtId="9" fontId="24" fillId="0" borderId="37" xfId="8" applyNumberFormat="1" applyFont="1" applyBorder="1" applyAlignment="1">
      <alignment horizontal="center" vertical="center" wrapText="1"/>
    </xf>
    <xf numFmtId="0" fontId="36" fillId="0" borderId="30" xfId="11" applyFont="1" applyFill="1" applyBorder="1" applyAlignment="1">
      <alignment horizontal="justify" vertical="center" wrapText="1"/>
    </xf>
    <xf numFmtId="0" fontId="24" fillId="0" borderId="30" xfId="4" applyFont="1" applyBorder="1" applyAlignment="1">
      <alignment horizontal="justify" vertical="center" wrapText="1"/>
    </xf>
    <xf numFmtId="0" fontId="32" fillId="0" borderId="56" xfId="4" applyFont="1" applyBorder="1" applyAlignment="1">
      <alignment vertical="center" wrapText="1"/>
    </xf>
    <xf numFmtId="0" fontId="24" fillId="5" borderId="54" xfId="4" applyFont="1" applyFill="1" applyBorder="1" applyAlignment="1">
      <alignment horizontal="justify" vertical="center" wrapText="1"/>
    </xf>
    <xf numFmtId="0" fontId="24" fillId="5" borderId="54" xfId="4" applyFont="1" applyFill="1" applyBorder="1" applyAlignment="1">
      <alignment horizontal="left" vertical="center" wrapText="1"/>
    </xf>
    <xf numFmtId="0" fontId="24" fillId="0" borderId="1" xfId="4" applyFont="1" applyBorder="1" applyAlignment="1">
      <alignment horizontal="center" vertical="center" wrapText="1"/>
    </xf>
    <xf numFmtId="0" fontId="23" fillId="9" borderId="48" xfId="4" applyFont="1" applyFill="1" applyBorder="1" applyAlignment="1">
      <alignment horizontal="center" vertical="center" wrapText="1"/>
    </xf>
    <xf numFmtId="0" fontId="23" fillId="9" borderId="60" xfId="0" applyFont="1" applyFill="1" applyBorder="1" applyAlignment="1" applyProtection="1">
      <alignment horizontal="center" vertical="center" wrapText="1"/>
      <protection hidden="1"/>
    </xf>
    <xf numFmtId="0" fontId="23" fillId="9" borderId="30" xfId="4" applyFont="1" applyFill="1" applyBorder="1" applyAlignment="1">
      <alignment horizontal="center" vertical="center" wrapText="1"/>
    </xf>
    <xf numFmtId="0" fontId="23" fillId="9" borderId="59" xfId="0" applyFont="1" applyFill="1" applyBorder="1" applyAlignment="1" applyProtection="1">
      <alignment horizontal="center" vertical="center" wrapText="1"/>
      <protection hidden="1"/>
    </xf>
    <xf numFmtId="0" fontId="31" fillId="0" borderId="57" xfId="0" applyFont="1" applyBorder="1" applyAlignment="1">
      <alignment horizontal="center" vertical="center" wrapText="1"/>
    </xf>
    <xf numFmtId="0" fontId="32" fillId="24" borderId="51" xfId="0" applyFont="1" applyFill="1" applyBorder="1" applyAlignment="1">
      <alignment horizontal="left" vertical="center" wrapText="1"/>
    </xf>
    <xf numFmtId="14" fontId="32" fillId="24" borderId="51" xfId="0" applyNumberFormat="1" applyFont="1" applyFill="1" applyBorder="1" applyAlignment="1">
      <alignment horizontal="center" vertical="center" wrapText="1"/>
    </xf>
    <xf numFmtId="9" fontId="24" fillId="0" borderId="37" xfId="4" applyNumberFormat="1" applyFont="1" applyBorder="1" applyAlignment="1">
      <alignment horizontal="center" vertical="center" wrapText="1"/>
    </xf>
    <xf numFmtId="9" fontId="24" fillId="0" borderId="39" xfId="8" applyNumberFormat="1" applyFont="1" applyBorder="1" applyAlignment="1">
      <alignment horizontal="center" vertical="center" wrapText="1"/>
    </xf>
    <xf numFmtId="0" fontId="31" fillId="0" borderId="51" xfId="0" applyFont="1" applyBorder="1" applyAlignment="1">
      <alignment vertical="center" wrapText="1"/>
    </xf>
    <xf numFmtId="0" fontId="32" fillId="5" borderId="51" xfId="0" applyFont="1" applyFill="1" applyBorder="1" applyAlignment="1">
      <alignment horizontal="left" vertical="center" wrapText="1"/>
    </xf>
    <xf numFmtId="0" fontId="32" fillId="24" borderId="52" xfId="0" applyFont="1" applyFill="1" applyBorder="1" applyAlignment="1">
      <alignment horizontal="left" vertical="center" wrapText="1"/>
    </xf>
    <xf numFmtId="0" fontId="24" fillId="0" borderId="30" xfId="4" applyFont="1" applyBorder="1" applyAlignment="1">
      <alignment horizontal="center" vertical="center" wrapText="1"/>
    </xf>
    <xf numFmtId="9" fontId="24" fillId="0" borderId="61" xfId="4" applyNumberFormat="1" applyFont="1" applyBorder="1" applyAlignment="1">
      <alignment horizontal="center" vertical="center"/>
    </xf>
    <xf numFmtId="0" fontId="29" fillId="0" borderId="1" xfId="0" applyFont="1" applyBorder="1" applyAlignment="1">
      <alignment horizontal="center" vertical="center"/>
    </xf>
    <xf numFmtId="9" fontId="29" fillId="0" borderId="1" xfId="0" applyNumberFormat="1" applyFont="1" applyBorder="1" applyAlignment="1">
      <alignment horizontal="center" vertical="center"/>
    </xf>
    <xf numFmtId="9" fontId="29" fillId="5" borderId="1" xfId="0" applyNumberFormat="1" applyFont="1" applyFill="1" applyBorder="1" applyAlignment="1">
      <alignment horizontal="center" vertical="center" wrapText="1"/>
    </xf>
    <xf numFmtId="0" fontId="29" fillId="5" borderId="1" xfId="0" applyFont="1" applyFill="1" applyBorder="1" applyAlignment="1">
      <alignment horizontal="center" vertical="center" wrapText="1"/>
    </xf>
    <xf numFmtId="0" fontId="37" fillId="9" borderId="1" xfId="0" applyFont="1" applyFill="1" applyBorder="1" applyAlignment="1" applyProtection="1">
      <alignment horizontal="center" vertical="center" wrapText="1"/>
      <protection hidden="1"/>
    </xf>
    <xf numFmtId="0" fontId="37" fillId="9" borderId="1" xfId="0" applyFont="1" applyFill="1" applyBorder="1" applyAlignment="1">
      <alignment horizontal="center" vertical="center" wrapText="1"/>
    </xf>
    <xf numFmtId="0" fontId="38" fillId="0" borderId="1" xfId="0" applyFont="1" applyBorder="1" applyAlignment="1" applyProtection="1">
      <alignment horizontal="center" vertical="center" wrapText="1"/>
      <protection hidden="1"/>
    </xf>
    <xf numFmtId="0" fontId="39" fillId="0" borderId="1" xfId="0" applyFont="1" applyBorder="1" applyAlignment="1" applyProtection="1">
      <alignment horizontal="center" vertical="center" wrapText="1"/>
      <protection hidden="1"/>
    </xf>
    <xf numFmtId="0" fontId="39" fillId="0" borderId="1" xfId="0" applyFont="1" applyBorder="1" applyAlignment="1" applyProtection="1">
      <alignment vertical="center" wrapText="1"/>
      <protection hidden="1"/>
    </xf>
    <xf numFmtId="14" fontId="39" fillId="0" borderId="1" xfId="0" applyNumberFormat="1" applyFont="1" applyBorder="1" applyAlignment="1" applyProtection="1">
      <alignment horizontal="center" vertical="center" wrapText="1"/>
      <protection hidden="1"/>
    </xf>
    <xf numFmtId="0" fontId="39" fillId="0" borderId="1" xfId="0" applyFont="1" applyBorder="1" applyAlignment="1" applyProtection="1">
      <alignment horizontal="left" vertical="center" wrapText="1"/>
      <protection hidden="1"/>
    </xf>
    <xf numFmtId="9" fontId="39" fillId="0" borderId="1" xfId="0" applyNumberFormat="1" applyFont="1" applyBorder="1" applyAlignment="1" applyProtection="1">
      <alignment horizontal="center" vertical="center" wrapText="1"/>
      <protection hidden="1"/>
    </xf>
    <xf numFmtId="0" fontId="40" fillId="0" borderId="1" xfId="11" applyFont="1" applyBorder="1" applyAlignment="1">
      <alignment horizontal="center" vertical="center" wrapText="1"/>
    </xf>
    <xf numFmtId="0" fontId="39" fillId="0" borderId="1" xfId="0" applyFont="1" applyBorder="1" applyAlignment="1">
      <alignment horizontal="center" vertical="center" wrapText="1"/>
    </xf>
    <xf numFmtId="0" fontId="41" fillId="0" borderId="1" xfId="0" applyFont="1" applyBorder="1" applyAlignment="1" applyProtection="1">
      <alignment horizontal="center" vertical="center" wrapText="1"/>
      <protection hidden="1"/>
    </xf>
    <xf numFmtId="0" fontId="40" fillId="0" borderId="1" xfId="11" applyFont="1" applyFill="1" applyBorder="1" applyAlignment="1" applyProtection="1">
      <alignment horizontal="center" vertical="center" wrapText="1"/>
      <protection hidden="1"/>
    </xf>
    <xf numFmtId="0" fontId="41" fillId="5" borderId="1" xfId="0" applyFont="1" applyFill="1" applyBorder="1" applyAlignment="1" applyProtection="1">
      <alignment horizontal="center" vertical="center" wrapText="1"/>
      <protection hidden="1"/>
    </xf>
    <xf numFmtId="9" fontId="39" fillId="5" borderId="1" xfId="0" applyNumberFormat="1" applyFont="1" applyFill="1" applyBorder="1" applyAlignment="1" applyProtection="1">
      <alignment horizontal="center" vertical="center" wrapText="1"/>
      <protection hidden="1"/>
    </xf>
    <xf numFmtId="0" fontId="39" fillId="5" borderId="1" xfId="0" applyFont="1" applyFill="1" applyBorder="1" applyAlignment="1" applyProtection="1">
      <alignment horizontal="center" vertical="center" wrapText="1"/>
      <protection hidden="1"/>
    </xf>
    <xf numFmtId="9" fontId="24" fillId="5" borderId="39" xfId="8" applyNumberFormat="1" applyFont="1" applyFill="1" applyBorder="1" applyAlignment="1">
      <alignment horizontal="center" vertical="center" wrapText="1"/>
    </xf>
    <xf numFmtId="0" fontId="24" fillId="5" borderId="1" xfId="4" applyFont="1" applyFill="1" applyBorder="1" applyAlignment="1">
      <alignment horizontal="center" vertical="center" wrapText="1"/>
    </xf>
    <xf numFmtId="0" fontId="24" fillId="5" borderId="1" xfId="4" applyFont="1" applyFill="1" applyBorder="1" applyAlignment="1">
      <alignment horizontal="center" vertical="center"/>
    </xf>
    <xf numFmtId="9" fontId="24" fillId="0" borderId="0" xfId="4" applyNumberFormat="1" applyFont="1" applyAlignment="1">
      <alignment horizontal="center" vertical="center"/>
    </xf>
    <xf numFmtId="9" fontId="29" fillId="0" borderId="0" xfId="0" applyNumberFormat="1" applyFont="1" applyAlignment="1">
      <alignment horizontal="center" vertical="center"/>
    </xf>
    <xf numFmtId="9" fontId="29" fillId="0" borderId="0" xfId="0" applyNumberFormat="1" applyFont="1"/>
    <xf numFmtId="0" fontId="33" fillId="0" borderId="1" xfId="11" applyFill="1" applyBorder="1" applyAlignment="1" applyProtection="1">
      <alignment horizontal="center" vertical="center" wrapText="1"/>
      <protection hidden="1"/>
    </xf>
    <xf numFmtId="9" fontId="39" fillId="26" borderId="1" xfId="0" applyNumberFormat="1" applyFont="1" applyFill="1" applyBorder="1" applyAlignment="1" applyProtection="1">
      <alignment horizontal="center" vertical="center" wrapText="1"/>
      <protection hidden="1"/>
    </xf>
    <xf numFmtId="9" fontId="44" fillId="26" borderId="0" xfId="0" applyNumberFormat="1" applyFont="1" applyFill="1" applyAlignment="1">
      <alignment horizontal="center" vertical="center"/>
    </xf>
    <xf numFmtId="9" fontId="29" fillId="26" borderId="33" xfId="3" applyFont="1" applyFill="1" applyBorder="1" applyAlignment="1">
      <alignment horizontal="center" vertical="center" wrapText="1"/>
    </xf>
    <xf numFmtId="9" fontId="43" fillId="26" borderId="33" xfId="3" applyFont="1" applyFill="1" applyBorder="1" applyAlignment="1">
      <alignment horizontal="center" vertical="center" wrapText="1"/>
    </xf>
    <xf numFmtId="9" fontId="24" fillId="26" borderId="1" xfId="0" applyNumberFormat="1" applyFont="1" applyFill="1" applyBorder="1" applyAlignment="1">
      <alignment horizontal="center" vertical="center" wrapText="1"/>
    </xf>
    <xf numFmtId="9" fontId="44" fillId="0" borderId="0" xfId="0" applyNumberFormat="1" applyFont="1" applyAlignment="1">
      <alignment horizontal="center" vertical="center"/>
    </xf>
    <xf numFmtId="0" fontId="33" fillId="0" borderId="1" xfId="11" applyFill="1" applyBorder="1" applyAlignment="1">
      <alignment horizontal="center" vertical="center" wrapText="1"/>
    </xf>
    <xf numFmtId="14" fontId="33" fillId="0" borderId="1" xfId="11" applyNumberFormat="1" applyFill="1" applyBorder="1" applyAlignment="1" applyProtection="1">
      <alignment horizontal="center" vertical="center" wrapText="1"/>
      <protection hidden="1"/>
    </xf>
    <xf numFmtId="9" fontId="45" fillId="26" borderId="1" xfId="0" applyNumberFormat="1" applyFont="1" applyFill="1" applyBorder="1" applyAlignment="1">
      <alignment horizontal="center" vertical="center" wrapText="1"/>
    </xf>
    <xf numFmtId="9" fontId="46" fillId="26" borderId="1" xfId="0" applyNumberFormat="1" applyFont="1" applyFill="1" applyBorder="1" applyAlignment="1">
      <alignment horizontal="center" vertical="center" wrapText="1"/>
    </xf>
    <xf numFmtId="0" fontId="48" fillId="0" borderId="1" xfId="0" applyFont="1" applyBorder="1" applyAlignment="1" applyProtection="1">
      <alignment vertical="center" wrapText="1"/>
      <protection hidden="1"/>
    </xf>
    <xf numFmtId="0" fontId="33" fillId="0" borderId="30" xfId="11" applyFill="1" applyBorder="1" applyAlignment="1">
      <alignment horizontal="center" vertical="center" wrapText="1"/>
    </xf>
    <xf numFmtId="9" fontId="33" fillId="0" borderId="1" xfId="11" applyNumberFormat="1" applyFill="1" applyBorder="1" applyAlignment="1">
      <alignment horizontal="center" vertical="center" wrapText="1"/>
    </xf>
    <xf numFmtId="0" fontId="10" fillId="0" borderId="39" xfId="0" applyFont="1" applyBorder="1" applyAlignment="1" applyProtection="1">
      <alignment horizontal="center" vertical="center" wrapText="1"/>
      <protection hidden="1"/>
    </xf>
    <xf numFmtId="9" fontId="24" fillId="0" borderId="1" xfId="0" applyNumberFormat="1" applyFont="1" applyFill="1" applyBorder="1" applyAlignment="1">
      <alignment horizontal="center" vertical="center" wrapText="1"/>
    </xf>
    <xf numFmtId="9" fontId="45" fillId="0" borderId="30" xfId="0" applyNumberFormat="1" applyFont="1" applyFill="1" applyBorder="1" applyAlignment="1">
      <alignment horizontal="center" vertical="center" wrapText="1"/>
    </xf>
    <xf numFmtId="9" fontId="46" fillId="0" borderId="1" xfId="0" applyNumberFormat="1" applyFont="1" applyFill="1" applyBorder="1" applyAlignment="1">
      <alignment horizontal="center" vertical="center" wrapText="1"/>
    </xf>
    <xf numFmtId="0" fontId="24" fillId="0" borderId="0" xfId="4" applyFont="1" applyAlignment="1">
      <alignment vertical="center" wrapText="1"/>
    </xf>
    <xf numFmtId="0" fontId="24" fillId="0" borderId="1" xfId="4" applyFont="1" applyFill="1" applyBorder="1" applyAlignment="1">
      <alignment horizontal="left" vertical="center" wrapText="1"/>
    </xf>
    <xf numFmtId="9" fontId="44" fillId="0" borderId="0" xfId="3" applyFont="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38" fillId="0" borderId="1" xfId="0" applyFont="1" applyBorder="1" applyAlignment="1" applyProtection="1">
      <alignment horizontal="center" vertical="center" wrapText="1"/>
      <protection hidden="1"/>
    </xf>
    <xf numFmtId="0" fontId="37" fillId="9" borderId="1" xfId="0" applyFont="1" applyFill="1" applyBorder="1" applyAlignment="1" applyProtection="1">
      <alignment horizontal="center" vertical="center" wrapText="1"/>
      <protection hidden="1"/>
    </xf>
    <xf numFmtId="0" fontId="30" fillId="6" borderId="7" xfId="0" applyFont="1" applyFill="1" applyBorder="1" applyAlignment="1" applyProtection="1">
      <alignment horizontal="center" vertical="center"/>
      <protection hidden="1"/>
    </xf>
    <xf numFmtId="0" fontId="30" fillId="6" borderId="0" xfId="0" applyFont="1" applyFill="1" applyAlignment="1" applyProtection="1">
      <alignment horizontal="center" vertical="center"/>
      <protection hidden="1"/>
    </xf>
    <xf numFmtId="0" fontId="19" fillId="20" borderId="30" xfId="1" applyFont="1" applyFill="1" applyBorder="1" applyAlignment="1">
      <alignment horizontal="center" vertical="center" wrapText="1"/>
    </xf>
    <xf numFmtId="0" fontId="19" fillId="20" borderId="1" xfId="1" applyFont="1" applyFill="1" applyBorder="1" applyAlignment="1">
      <alignment horizontal="center" vertical="center" wrapText="1"/>
    </xf>
    <xf numFmtId="0" fontId="19" fillId="20" borderId="24" xfId="1" applyFont="1" applyFill="1" applyBorder="1" applyAlignment="1">
      <alignment horizontal="center" vertical="center" wrapText="1"/>
    </xf>
    <xf numFmtId="0" fontId="19" fillId="20" borderId="16" xfId="1" applyFont="1" applyFill="1" applyBorder="1" applyAlignment="1">
      <alignment horizontal="center" vertical="center" wrapText="1"/>
    </xf>
    <xf numFmtId="0" fontId="19" fillId="20" borderId="25" xfId="1" applyFont="1" applyFill="1" applyBorder="1" applyAlignment="1">
      <alignment horizontal="center" vertical="center"/>
    </xf>
    <xf numFmtId="0" fontId="21" fillId="19" borderId="1" xfId="4" applyFont="1" applyFill="1" applyBorder="1" applyAlignment="1">
      <alignment horizontal="center" vertical="center" textRotation="90" wrapText="1"/>
    </xf>
    <xf numFmtId="0" fontId="21" fillId="19" borderId="7" xfId="4" applyFont="1" applyFill="1" applyBorder="1" applyAlignment="1">
      <alignment horizontal="left" vertical="center" wrapText="1"/>
    </xf>
    <xf numFmtId="0" fontId="21" fillId="19" borderId="31" xfId="4" applyFont="1" applyFill="1" applyBorder="1" applyAlignment="1">
      <alignment horizontal="left" vertical="center" wrapText="1"/>
    </xf>
    <xf numFmtId="0" fontId="19" fillId="20" borderId="1" xfId="1" applyFont="1" applyFill="1" applyBorder="1" applyAlignment="1">
      <alignment horizontal="center" vertical="center"/>
    </xf>
    <xf numFmtId="0" fontId="19" fillId="20" borderId="20" xfId="1" applyFont="1" applyFill="1" applyBorder="1" applyAlignment="1">
      <alignment horizontal="center" vertical="center"/>
    </xf>
    <xf numFmtId="0" fontId="19" fillId="20" borderId="26" xfId="1" applyFont="1" applyFill="1" applyBorder="1" applyAlignment="1">
      <alignment horizontal="center" vertical="center"/>
    </xf>
    <xf numFmtId="0" fontId="19" fillId="20" borderId="27" xfId="1" applyFont="1" applyFill="1" applyBorder="1" applyAlignment="1">
      <alignment horizontal="center" vertical="center" wrapText="1"/>
    </xf>
    <xf numFmtId="0" fontId="19" fillId="20" borderId="28" xfId="1" applyFont="1" applyFill="1" applyBorder="1" applyAlignment="1">
      <alignment horizontal="center" vertical="center" wrapText="1"/>
    </xf>
    <xf numFmtId="0" fontId="19" fillId="20" borderId="29" xfId="1" applyFont="1" applyFill="1" applyBorder="1" applyAlignment="1">
      <alignment horizontal="center" vertical="center" wrapText="1"/>
    </xf>
    <xf numFmtId="0" fontId="19" fillId="21" borderId="22" xfId="1" applyFont="1" applyFill="1" applyBorder="1" applyAlignment="1">
      <alignment horizontal="center" vertical="center"/>
    </xf>
    <xf numFmtId="0" fontId="19" fillId="21" borderId="23" xfId="1" applyFont="1" applyFill="1" applyBorder="1" applyAlignment="1">
      <alignment horizontal="center" vertical="center"/>
    </xf>
    <xf numFmtId="0" fontId="4" fillId="0" borderId="0" xfId="1" applyAlignment="1">
      <alignment horizontal="center"/>
    </xf>
    <xf numFmtId="0" fontId="4" fillId="0" borderId="8" xfId="1" applyBorder="1" applyAlignment="1">
      <alignment horizontal="center"/>
    </xf>
    <xf numFmtId="0" fontId="19" fillId="0" borderId="9"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15" xfId="1" applyFont="1" applyBorder="1" applyAlignment="1">
      <alignment horizontal="center" vertical="center"/>
    </xf>
    <xf numFmtId="0" fontId="19" fillId="0" borderId="0" xfId="1" applyFont="1" applyAlignment="1">
      <alignment horizontal="center" vertical="center"/>
    </xf>
    <xf numFmtId="0" fontId="19" fillId="0" borderId="16" xfId="1" applyFont="1" applyBorder="1" applyAlignment="1">
      <alignment horizontal="center" vertical="center"/>
    </xf>
    <xf numFmtId="0" fontId="19" fillId="0" borderId="20" xfId="1" applyFont="1" applyBorder="1" applyAlignment="1">
      <alignment horizontal="center" vertical="center"/>
    </xf>
    <xf numFmtId="0" fontId="19" fillId="0" borderId="10" xfId="1" applyFont="1" applyBorder="1" applyAlignment="1">
      <alignment horizontal="center" vertical="center"/>
    </xf>
    <xf numFmtId="0" fontId="19" fillId="0" borderId="21" xfId="1" applyFont="1" applyBorder="1" applyAlignment="1">
      <alignment horizontal="center" vertical="center"/>
    </xf>
    <xf numFmtId="0" fontId="19" fillId="0" borderId="11" xfId="1" applyFont="1" applyBorder="1" applyAlignment="1">
      <alignment horizontal="left" vertical="center"/>
    </xf>
    <xf numFmtId="0" fontId="19" fillId="0" borderId="13" xfId="1" applyFont="1" applyBorder="1" applyAlignment="1">
      <alignment horizontal="left" vertical="center"/>
    </xf>
    <xf numFmtId="0" fontId="19" fillId="0" borderId="14"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19" xfId="1" applyFont="1" applyBorder="1" applyAlignment="1">
      <alignment horizontal="center" vertical="center" wrapText="1"/>
    </xf>
    <xf numFmtId="0" fontId="19" fillId="0" borderId="0" xfId="1" applyFont="1" applyAlignment="1">
      <alignment horizontal="center" vertical="center" wrapText="1"/>
    </xf>
    <xf numFmtId="0" fontId="19" fillId="0" borderId="17" xfId="1" applyFont="1" applyBorder="1" applyAlignment="1">
      <alignment horizontal="left" vertical="center" wrapText="1"/>
    </xf>
    <xf numFmtId="0" fontId="19" fillId="0" borderId="18" xfId="1" applyFont="1" applyBorder="1" applyAlignment="1">
      <alignment horizontal="left" vertical="center" wrapText="1"/>
    </xf>
    <xf numFmtId="0" fontId="19" fillId="0" borderId="17" xfId="1" applyFont="1" applyBorder="1" applyAlignment="1">
      <alignment horizontal="left" vertical="center"/>
    </xf>
    <xf numFmtId="0" fontId="19" fillId="0" borderId="18" xfId="1" applyFont="1" applyBorder="1" applyAlignment="1">
      <alignment horizontal="left" vertical="center"/>
    </xf>
    <xf numFmtId="0" fontId="31" fillId="0" borderId="41" xfId="4" applyFont="1" applyBorder="1" applyAlignment="1">
      <alignment horizontal="center" vertical="center" wrapText="1"/>
    </xf>
    <xf numFmtId="0" fontId="31" fillId="0" borderId="47" xfId="4" applyFont="1" applyBorder="1" applyAlignment="1">
      <alignment horizontal="center" vertical="center" wrapText="1"/>
    </xf>
    <xf numFmtId="0" fontId="31" fillId="0" borderId="34" xfId="4" applyFont="1" applyBorder="1" applyAlignment="1">
      <alignment horizontal="center" vertical="center" wrapText="1"/>
    </xf>
    <xf numFmtId="0" fontId="31" fillId="0" borderId="38" xfId="4" applyFont="1" applyBorder="1" applyAlignment="1">
      <alignment horizontal="center" vertical="center" wrapText="1"/>
    </xf>
    <xf numFmtId="0" fontId="24" fillId="0" borderId="1" xfId="0" applyFont="1" applyBorder="1" applyAlignment="1">
      <alignment horizontal="center" vertical="center" wrapText="1"/>
    </xf>
    <xf numFmtId="0" fontId="23" fillId="9" borderId="1" xfId="0" applyFont="1" applyFill="1" applyBorder="1" applyAlignment="1">
      <alignment horizontal="center" vertical="center" wrapText="1"/>
    </xf>
    <xf numFmtId="0" fontId="35" fillId="10" borderId="1" xfId="0" applyFont="1" applyFill="1" applyBorder="1" applyAlignment="1" applyProtection="1">
      <alignment horizontal="center" vertical="center" textRotation="90"/>
      <protection hidden="1"/>
    </xf>
    <xf numFmtId="0" fontId="35" fillId="8" borderId="1" xfId="0" applyFont="1" applyFill="1" applyBorder="1" applyAlignment="1" applyProtection="1">
      <alignment horizontal="center" vertical="center" textRotation="90"/>
      <protection hidden="1"/>
    </xf>
    <xf numFmtId="0" fontId="23" fillId="9" borderId="1" xfId="0" applyFont="1" applyFill="1" applyBorder="1" applyAlignment="1" applyProtection="1">
      <alignment horizontal="center" vertical="center" wrapText="1"/>
      <protection hidden="1"/>
    </xf>
    <xf numFmtId="0" fontId="23" fillId="9" borderId="32" xfId="0" applyFont="1" applyFill="1" applyBorder="1" applyAlignment="1" applyProtection="1">
      <alignment horizontal="center" vertical="center" wrapText="1"/>
      <protection hidden="1"/>
    </xf>
    <xf numFmtId="0" fontId="23" fillId="9" borderId="30" xfId="0" applyFont="1" applyFill="1" applyBorder="1" applyAlignment="1" applyProtection="1">
      <alignment horizontal="center" vertical="center" wrapText="1"/>
      <protection hidden="1"/>
    </xf>
    <xf numFmtId="0" fontId="35" fillId="12" borderId="1" xfId="0" applyFont="1" applyFill="1" applyBorder="1" applyAlignment="1" applyProtection="1">
      <alignment horizontal="center" vertical="center" textRotation="90"/>
      <protection hidden="1"/>
    </xf>
    <xf numFmtId="0" fontId="30" fillId="0" borderId="0" xfId="0" applyFont="1" applyAlignment="1" applyProtection="1">
      <alignment horizontal="center" vertical="center"/>
      <protection hidden="1"/>
    </xf>
    <xf numFmtId="0" fontId="34" fillId="0" borderId="0" xfId="0" applyFont="1" applyAlignment="1" applyProtection="1">
      <alignment horizontal="center" vertical="center" wrapText="1"/>
      <protection hidden="1"/>
    </xf>
    <xf numFmtId="0" fontId="29" fillId="15" borderId="1" xfId="0" applyFont="1" applyFill="1" applyBorder="1" applyAlignment="1" applyProtection="1">
      <alignment horizontal="center" vertical="center" wrapText="1"/>
      <protection hidden="1"/>
    </xf>
    <xf numFmtId="0" fontId="23" fillId="9" borderId="1" xfId="0" applyFont="1" applyFill="1" applyBorder="1" applyAlignment="1" applyProtection="1">
      <alignment horizontal="center" vertical="center"/>
      <protection hidden="1"/>
    </xf>
    <xf numFmtId="0" fontId="35" fillId="12" borderId="1" xfId="0" applyFont="1" applyFill="1" applyBorder="1" applyAlignment="1" applyProtection="1">
      <alignment horizontal="center" vertical="center" wrapText="1"/>
      <protection hidden="1"/>
    </xf>
    <xf numFmtId="0" fontId="30" fillId="6" borderId="10" xfId="0" applyFont="1" applyFill="1" applyBorder="1" applyAlignment="1" applyProtection="1">
      <alignment horizontal="center" vertical="center"/>
      <protection hidden="1"/>
    </xf>
    <xf numFmtId="0" fontId="31" fillId="0" borderId="51" xfId="0" applyFont="1" applyBorder="1" applyAlignment="1">
      <alignment horizontal="center" vertical="center" wrapText="1"/>
    </xf>
    <xf numFmtId="0" fontId="30" fillId="6" borderId="40" xfId="0" applyFont="1" applyFill="1" applyBorder="1" applyAlignment="1" applyProtection="1">
      <alignment horizontal="center" vertical="center"/>
      <protection hidden="1"/>
    </xf>
    <xf numFmtId="0" fontId="29" fillId="25" borderId="0" xfId="0" applyFont="1" applyFill="1" applyAlignment="1">
      <alignment horizontal="center" vertical="center"/>
    </xf>
    <xf numFmtId="0" fontId="29" fillId="25" borderId="40" xfId="0" applyFont="1" applyFill="1" applyBorder="1" applyAlignment="1">
      <alignment horizontal="center" vertical="center"/>
    </xf>
    <xf numFmtId="0" fontId="29" fillId="0" borderId="1" xfId="0" applyFont="1" applyBorder="1" applyAlignment="1">
      <alignment horizontal="center" vertical="center" wrapText="1"/>
    </xf>
    <xf numFmtId="0" fontId="30" fillId="25" borderId="0" xfId="0" applyFont="1" applyFill="1" applyAlignment="1" applyProtection="1">
      <alignment horizontal="center" vertical="center"/>
      <protection hidden="1"/>
    </xf>
    <xf numFmtId="0" fontId="30" fillId="25" borderId="40" xfId="0" applyFont="1" applyFill="1" applyBorder="1" applyAlignment="1" applyProtection="1">
      <alignment horizontal="center" vertical="center"/>
      <protection hidden="1"/>
    </xf>
    <xf numFmtId="0" fontId="32" fillId="0" borderId="32" xfId="0" applyFont="1" applyBorder="1" applyAlignment="1">
      <alignment horizontal="center" vertical="center" wrapText="1"/>
    </xf>
    <xf numFmtId="0" fontId="32" fillId="0" borderId="30" xfId="0" applyFont="1" applyBorder="1" applyAlignment="1">
      <alignment horizontal="center" vertical="center" wrapText="1"/>
    </xf>
  </cellXfs>
  <cellStyles count="12">
    <cellStyle name="Hipervínculo" xfId="11" builtinId="8"/>
    <cellStyle name="Hipervínculo 2" xfId="9"/>
    <cellStyle name="Normal" xfId="0" builtinId="0"/>
    <cellStyle name="Normal 2" xfId="4"/>
    <cellStyle name="Normal 2 2" xfId="5"/>
    <cellStyle name="Normal 2 3" xfId="7"/>
    <cellStyle name="Normal 3" xfId="6"/>
    <cellStyle name="Normal 3 2" xfId="8"/>
    <cellStyle name="Normal 4" xfId="1"/>
    <cellStyle name="Normal 4 2" xfId="2"/>
    <cellStyle name="Porcentaje" xfId="3" builtinId="5"/>
    <cellStyle name="Porcentaje 2" xfId="10"/>
  </cellStyles>
  <dxfs count="16">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FF0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alignment horizontal="general" vertical="center" textRotation="0" indent="0" justifyLastLine="0" shrinkToFit="0" readingOrder="0"/>
    </dxf>
    <dxf>
      <alignment horizontal="center"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ont>
        <strike val="0"/>
        <outline val="0"/>
        <shadow val="0"/>
        <u val="none"/>
        <vertAlign val="baseline"/>
        <sz val="11"/>
        <color auto="1"/>
        <name val="Calibri"/>
        <scheme val="minor"/>
      </font>
      <fill>
        <patternFill patternType="solid">
          <fgColor indexed="64"/>
          <bgColor theme="4" tint="0.59999389629810485"/>
        </patternFill>
      </fill>
      <alignment horizontal="general"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100692</xdr:colOff>
      <xdr:row>0</xdr:row>
      <xdr:rowOff>68035</xdr:rowOff>
    </xdr:from>
    <xdr:to>
      <xdr:col>2</xdr:col>
      <xdr:colOff>1510392</xdr:colOff>
      <xdr:row>2</xdr:row>
      <xdr:rowOff>557892</xdr:rowOff>
    </xdr:to>
    <xdr:pic>
      <xdr:nvPicPr>
        <xdr:cNvPr id="2" name="Imagen 1">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492" y="68035"/>
          <a:ext cx="3800475" cy="1042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620485</xdr:colOff>
      <xdr:row>2</xdr:row>
      <xdr:rowOff>340178</xdr:rowOff>
    </xdr:from>
    <xdr:to>
      <xdr:col>20</xdr:col>
      <xdr:colOff>734572</xdr:colOff>
      <xdr:row>5</xdr:row>
      <xdr:rowOff>2290535</xdr:rowOff>
    </xdr:to>
    <xdr:pic>
      <xdr:nvPicPr>
        <xdr:cNvPr id="3" name="Imagen 2">
          <a:extLst>
            <a:ext uri="{FF2B5EF4-FFF2-40B4-BE49-F238E27FC236}">
              <a16:creationId xmlns="" xmlns:a16="http://schemas.microsoft.com/office/drawing/2014/main" id="{00000000-0008-0000-0700-000003000000}"/>
            </a:ext>
          </a:extLst>
        </xdr:cNvPr>
        <xdr:cNvPicPr>
          <a:picLocks noChangeAspect="1"/>
        </xdr:cNvPicPr>
      </xdr:nvPicPr>
      <xdr:blipFill rotWithShape="1">
        <a:blip xmlns:r="http://schemas.openxmlformats.org/officeDocument/2006/relationships" r:embed="rId2"/>
        <a:srcRect b="2924"/>
        <a:stretch/>
      </xdr:blipFill>
      <xdr:spPr>
        <a:xfrm>
          <a:off x="23947210" y="892628"/>
          <a:ext cx="3924087" cy="30235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266700</xdr:colOff>
      <xdr:row>0</xdr:row>
      <xdr:rowOff>171450</xdr:rowOff>
    </xdr:from>
    <xdr:to>
      <xdr:col>13</xdr:col>
      <xdr:colOff>266700</xdr:colOff>
      <xdr:row>6</xdr:row>
      <xdr:rowOff>805383</xdr:rowOff>
    </xdr:to>
    <xdr:pic>
      <xdr:nvPicPr>
        <xdr:cNvPr id="4" name="Imagen 4">
          <a:extLst>
            <a:ext uri="{FF2B5EF4-FFF2-40B4-BE49-F238E27FC236}">
              <a16:creationId xmlns="" xmlns:a16="http://schemas.microsoft.com/office/drawing/2014/main" id="{2FC2D027-ADE1-4F31-8A56-1C00EF96E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35525" y="390525"/>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828675</xdr:colOff>
      <xdr:row>3</xdr:row>
      <xdr:rowOff>504825</xdr:rowOff>
    </xdr:from>
    <xdr:to>
      <xdr:col>13</xdr:col>
      <xdr:colOff>828675</xdr:colOff>
      <xdr:row>10</xdr:row>
      <xdr:rowOff>2390130</xdr:rowOff>
    </xdr:to>
    <xdr:pic>
      <xdr:nvPicPr>
        <xdr:cNvPr id="7" name="Imagen 5">
          <a:hlinkClick xmlns:r="http://schemas.openxmlformats.org/officeDocument/2006/relationships" r:id="rId2"/>
          <a:extLst>
            <a:ext uri="{FF2B5EF4-FFF2-40B4-BE49-F238E27FC236}">
              <a16:creationId xmlns="" xmlns:a16="http://schemas.microsoft.com/office/drawing/2014/main" id="{385AE223-C8C8-48AE-9D92-BF19D453EFA0}"/>
            </a:ext>
          </a:extLst>
        </xdr:cNvPr>
        <xdr:cNvPicPr>
          <a:picLocks noChangeAspect="1" noChangeArrowheads="1"/>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9145250" y="1885950"/>
          <a:ext cx="0" cy="1375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249158</xdr:colOff>
      <xdr:row>8</xdr:row>
      <xdr:rowOff>273844</xdr:rowOff>
    </xdr:from>
    <xdr:to>
      <xdr:col>12</xdr:col>
      <xdr:colOff>2181941</xdr:colOff>
      <xdr:row>8</xdr:row>
      <xdr:rowOff>1452564</xdr:rowOff>
    </xdr:to>
    <xdr:pic>
      <xdr:nvPicPr>
        <xdr:cNvPr id="2" name="Imagen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6751221" y="6822282"/>
          <a:ext cx="1932783" cy="1178720"/>
        </a:xfrm>
        <a:prstGeom prst="rect">
          <a:avLst/>
        </a:prstGeom>
      </xdr:spPr>
    </xdr:pic>
    <xdr:clientData/>
  </xdr:twoCellAnchor>
  <xdr:twoCellAnchor editAs="oneCell">
    <xdr:from>
      <xdr:col>12</xdr:col>
      <xdr:colOff>190499</xdr:colOff>
      <xdr:row>8</xdr:row>
      <xdr:rowOff>3274220</xdr:rowOff>
    </xdr:from>
    <xdr:to>
      <xdr:col>12</xdr:col>
      <xdr:colOff>2127622</xdr:colOff>
      <xdr:row>8</xdr:row>
      <xdr:rowOff>4524376</xdr:rowOff>
    </xdr:to>
    <xdr:pic>
      <xdr:nvPicPr>
        <xdr:cNvPr id="3" name="Imagen 2"/>
        <xdr:cNvPicPr>
          <a:picLocks noChangeAspect="1"/>
        </xdr:cNvPicPr>
      </xdr:nvPicPr>
      <xdr:blipFill>
        <a:blip xmlns:r="http://schemas.openxmlformats.org/officeDocument/2006/relationships" r:embed="rId2"/>
        <a:stretch>
          <a:fillRect/>
        </a:stretch>
      </xdr:blipFill>
      <xdr:spPr>
        <a:xfrm>
          <a:off x="16692562" y="9822658"/>
          <a:ext cx="1937123" cy="12501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ht-serv-01\sig\2009%20final\LIBERTY%20SEGUROS%20SCI\CONTROLES\CLASIFICACION%20Y%20CALIFICACIO%20CONTROLES%20LIBERT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ht-serv-01\sig\Documents%20and%20Settings\JENITH\Mis%20documentos\LIBERTY%20SEGUROS\AVANCE%202\PROPUESTA%20METODOLOGICA%20JELGA%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nacional33\meci\CONTROL%20INTERNO%20CGC\TALLER\GESTION%20DEL%20RIES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2000%20SG%20Secretaria%20General\2010%20GP%20Grupo%20de%20Planeaci&#243;n\Modelo%20Disco%20S\2021\EQUIPO%20PLANEACI&#211;N%20Y%20GESTI&#211;N\Plan%20de%20Acci&#243;n%202022\PA%20Validado\CONP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yury.molina\Documents\2019\3.%20PID\2.%20Desempe&#241;o\PAPELES%20DE%20TRABAJO\YURY\SELECCI&#211;N%20DE%20MUESTR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ducacionbogota-my.sharepoint.com/Users/nhernandez/AppData/Local/Microsoft/Windows/Temporary%20Internet%20Files/Content.Outlook/GE3GBHQ8/Seguimiento%20OCI%20REN.CTAS%20Y%20TRANSP%20%202018%20abri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dht-serv-01\sig\CESA%20INCOLDA%2009\SARLAFT\TALLER\ARLA%20Ver%2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guio\Downloads\Matriz%20Integral%20de%20Riesgos%20del%20DNP%20CORRUPCION%202019%20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UPITER\Publica\RIESGOS\valoracion%20matrices%20de%20riesgos%20por%20procesos\MRGN00-00%20GESTION%20FINANCIAC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Users\leleon\AppData\Roaming\Microsoft\Excel\Copia%20de%20Matriz%20de%20Riesgos%2015-5-18%20asociacion%20con%20propietaros%20riesgos2%20(version%201).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yury.molina\Documents\2019\3.%20PID\2.%20Desempe&#241;o\EVIDENCIAS\CD%208-mar-2019\Evidencia%20Auditoria%20Planes\Plan%20de%20Trabajo\Cesar\Cesar_14012018_Plan_de_trabaj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nacional33\meci\Documents%20and%20Settings\JENITH%20%20LINARES\Mis%20documentos\CONTROL%20INTERNO%20CGC\TALLER\GESTION%20DEL%20RIESGO%20Y%20CONTROL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Users\sandra\AppData\Local\Microsoft\Windows\Temporary%20Internet%20Files\Content.Outlook\G5E2NBZO\Matriz%20integrada%20de%20Riesgos%20DNP%20-%20Macroproceso%20Gestion%20Juridica_ccd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EPTUNO\PublicaCalidad\CALIDAD\SOPORTES%20SGC\12.%20ADMINISTRACI&#211;N%20GESTION%20DEL%20RIESGO\MATRIZ%20DE%20RIESGO%20POR%20PROCESO%202024\MRDP01-00%20MATRIZ%20RIESGO%20DE%20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EVALUACIÓN RIESGOS Y CONTROLES"/>
      <sheetName val="Verific riesgos auditoria 1"/>
      <sheetName val="MATRIZ DE RIESGO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12">
        <row r="1">
          <cell r="G1">
            <v>0</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S PA"/>
      <sheetName val="ENTREGABLES PA "/>
      <sheetName val="OFERTA"/>
      <sheetName val="DEMANDA"/>
      <sheetName val="MIxto"/>
      <sheetName val="Listas"/>
      <sheetName val="Hoja2"/>
    </sheetNames>
    <sheetDataSet>
      <sheetData sheetId="0" refreshError="1"/>
      <sheetData sheetId="1" refreshError="1"/>
      <sheetData sheetId="2" refreshError="1"/>
      <sheetData sheetId="3" refreshError="1"/>
      <sheetData sheetId="4" refreshError="1"/>
      <sheetData sheetId="5">
        <row r="3">
          <cell r="B3" t="str">
            <v>DIRECCIÓN DE AMBIENTE Y DESARROLLO SOSTENIBLE</v>
          </cell>
        </row>
        <row r="4">
          <cell r="B4" t="str">
            <v>DIRECCIÓN DE DESARROLLO DIGITAL</v>
          </cell>
        </row>
        <row r="5">
          <cell r="B5" t="str">
            <v>DIRECCIÓN DE DESARROLLO RURAL SOSTENIBLE</v>
          </cell>
        </row>
        <row r="6">
          <cell r="B6" t="str">
            <v>DIRECCIÓN DE DESARROLLO SOCIAL</v>
          </cell>
        </row>
        <row r="7">
          <cell r="B7" t="str">
            <v>DIRECCIÓN DE DESARROLLO URBANO</v>
          </cell>
        </row>
        <row r="8">
          <cell r="B8" t="str">
            <v>DIRECCIÓN DE DESCENTRALIZACIÓN Y DESARROLLO REGIONAL</v>
          </cell>
        </row>
        <row r="9">
          <cell r="B9" t="str">
            <v>DIRECCIÓN DE ESTUDIOS ECONÓMICOS</v>
          </cell>
        </row>
        <row r="10">
          <cell r="B10" t="str">
            <v>DIRECCIÓN DE INFRAESTRUCTURA Y ENERGIA SOSTENIBLE</v>
          </cell>
        </row>
        <row r="11">
          <cell r="B11" t="str">
            <v>DIRECCIÓN DE INNOVACIÓN Y DESARROLLO EMPRESARIAL</v>
          </cell>
        </row>
        <row r="12">
          <cell r="B12" t="str">
            <v>DIRECCIÓN DE INVERSIONES Y FINANZAS PÚBLICAS</v>
          </cell>
        </row>
        <row r="13">
          <cell r="B13" t="str">
            <v>DIRECCIÓN DE JUSTICIA SEGURIDAD Y GOBIERNO</v>
          </cell>
        </row>
        <row r="14">
          <cell r="B14" t="str">
            <v>DIRECCIÓN DE SEGUIMIENTO Y EVALUACION DE   POLITICAS PÚBLICAS</v>
          </cell>
        </row>
        <row r="15">
          <cell r="B15" t="str">
            <v>DIRECCIÓN DE VIGILANCIA DE LAS REGALÍAS</v>
          </cell>
        </row>
        <row r="16">
          <cell r="B16" t="str">
            <v>DIRECCIÓN DEL SISTEMA GENERAL DE REGALIAS</v>
          </cell>
        </row>
        <row r="17">
          <cell r="B17" t="str">
            <v>DIRECCION GENERAL</v>
          </cell>
        </row>
        <row r="18">
          <cell r="B18" t="str">
            <v xml:space="preserve">GRUPO CONPES </v>
          </cell>
        </row>
        <row r="19">
          <cell r="B19" t="str">
            <v xml:space="preserve">GRUPO DE COMUNICACIONES Y RELACIONES PÚBLICAS </v>
          </cell>
        </row>
        <row r="20">
          <cell r="B20" t="str">
            <v>GRUPO DE CONTRATACION</v>
          </cell>
        </row>
        <row r="21">
          <cell r="B21" t="str">
            <v>GRUPO DE MODERNIZACION DEL ESTADO</v>
          </cell>
        </row>
        <row r="22">
          <cell r="B22" t="str">
            <v>GRUPO DE PLANEACION</v>
          </cell>
        </row>
        <row r="23">
          <cell r="B23" t="str">
            <v>GRUPO DE PROYECTOS ESPECIALES</v>
          </cell>
        </row>
        <row r="24">
          <cell r="B24" t="str">
            <v>OFICINA ASESORA JURÍDICA</v>
          </cell>
        </row>
        <row r="25">
          <cell r="B25" t="str">
            <v>OFICINA DE CONTROL INTERNO</v>
          </cell>
        </row>
        <row r="26">
          <cell r="B26" t="str">
            <v xml:space="preserve">OFICINA DE TECNOLOGIAS Y SISTEMAS DE INFORMACIÓN  </v>
          </cell>
        </row>
        <row r="27">
          <cell r="B27" t="str">
            <v>SECRETARIA GENERAL</v>
          </cell>
        </row>
        <row r="28">
          <cell r="B28" t="str">
            <v>SUBDIRECCIÓN ADMINISTRATIVA</v>
          </cell>
        </row>
        <row r="29">
          <cell r="B29" t="str">
            <v>SUBDIRECCIÓN DE GESTIÓN Y DESARROLLO DE TALENTO HUMANO</v>
          </cell>
        </row>
        <row r="30">
          <cell r="B30" t="str">
            <v>SUBDIRECCIÓN FINANCIERA</v>
          </cell>
        </row>
        <row r="31">
          <cell r="B31" t="str">
            <v>SUBDIRECCION GENERAL SECTORIAL</v>
          </cell>
        </row>
        <row r="32">
          <cell r="B32" t="str">
            <v>SUBDIRECCIÓN GENERAL TERRITORIAL</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CION DE MUESTRAS"/>
      <sheetName val="SELECCIÓN DE MUESTRAS"/>
    </sheetNames>
    <definedNames>
      <definedName name="ExcesoPorcentajeCompletado" refersTo="#¡REF!"/>
      <definedName name="PeríodoEnPlan" refersTo="#¡REF!"/>
      <definedName name="PeríodoReal" refersTo="#¡REF!"/>
      <definedName name="X" refersTo="#¡REF!"/>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MAPA RIESGOS CORRUPCIÓN"/>
      <sheetName val="2.RACIONALIZACIÓN DE TRAMITES "/>
      <sheetName val="3.RENDICIÓN CUENTAS"/>
      <sheetName val="4.MM ATENCIÓN CIUDADANO"/>
      <sheetName val="5.TRANSPARENCIA AC INFORMACIÓN"/>
      <sheetName val="6. I.ADICIONAL GESTIÓN INTEGRA"/>
      <sheetName val="Hoja1"/>
      <sheetName val="% AVANCE"/>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y propositos"/>
      <sheetName val="Hoja1"/>
      <sheetName val="Resumen 2"/>
      <sheetName val="Tablas para graficos"/>
      <sheetName val="Hoja6"/>
      <sheetName val="Hoja7"/>
      <sheetName val="Matriz integral"/>
      <sheetName val="Controles y V. "/>
      <sheetName val="Eventos_Materialización"/>
      <sheetName val="Hoja8"/>
      <sheetName val="Hoja11"/>
      <sheetName val="Resumen"/>
      <sheetName val="Resumen de Riesgos y Controles"/>
      <sheetName val="Listas"/>
      <sheetName val="Hoja5"/>
      <sheetName val="Hoja3"/>
      <sheetName val="Hoja4"/>
      <sheetName val="Recursos"/>
      <sheetName val="Riesgos por Cargo"/>
      <sheetName val="Riesgos por area"/>
      <sheetName val="Control de camb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ow r="2">
          <cell r="D2" t="str">
            <v>1 MUY BAJA</v>
          </cell>
          <cell r="E2" t="str">
            <v xml:space="preserve">1) La eventualidad de ocurrencia es muy baja, casi nula. </v>
          </cell>
          <cell r="F2" t="str">
            <v>1) Afecta la información de pública de uso interno de la persona que ejecuta el proceso.</v>
          </cell>
          <cell r="G2" t="str">
            <v>1 MUY BAJO</v>
          </cell>
        </row>
        <row r="3">
          <cell r="D3" t="str">
            <v>2 BAJA</v>
          </cell>
          <cell r="E3" t="str">
            <v>1) El evento nunca ha ocurrido</v>
          </cell>
          <cell r="F3" t="str">
            <v>1) Afecta sólo a la persona que ejecuta el proceso.
Afecta la disponibilidad 1 hora en el día laboral</v>
          </cell>
          <cell r="G3" t="str">
            <v>2 BAJO</v>
          </cell>
        </row>
        <row r="4">
          <cell r="D4" t="str">
            <v>3 MODERADA</v>
          </cell>
          <cell r="E4" t="str">
            <v>1) El evento ocurre anualmente</v>
          </cell>
          <cell r="F4" t="str">
            <v xml:space="preserve">1) Ante el personal que ejecuta la actividad </v>
          </cell>
          <cell r="G4" t="str">
            <v>3 MODERADO</v>
          </cell>
        </row>
        <row r="5">
          <cell r="D5" t="str">
            <v>4 ALTA</v>
          </cell>
          <cell r="E5" t="str">
            <v>1) Ocurre ente el 0 – 19% de los casos</v>
          </cell>
          <cell r="F5" t="str">
            <v>1) Cambios leves y reversibles en el entorno</v>
          </cell>
          <cell r="G5" t="str">
            <v>4 ALTO</v>
          </cell>
        </row>
        <row r="6">
          <cell r="D6" t="str">
            <v>5 MUY ALTA</v>
          </cell>
          <cell r="E6" t="str">
            <v>1) Se requieren recursos o  habilidades extremadamente especializadas para explotar la vulnerabilidad</v>
          </cell>
          <cell r="F6" t="str">
            <v>1) Daños puntuales o menores en instalaciones, reparables sin necesidad de suspensión de actividades</v>
          </cell>
          <cell r="G6" t="str">
            <v>5 MUY ALTO</v>
          </cell>
        </row>
        <row r="7">
          <cell r="E7" t="str">
            <v>1) La situación de exposición se presenta de manera eventual en la jornada laboral.</v>
          </cell>
          <cell r="F7" t="str">
            <v>1) La pérdida de exactitud y completitud afecta a la persona que ejecuta el proceso y conlleva un impacto no significativo para la entidad o entes externos</v>
          </cell>
        </row>
        <row r="8">
          <cell r="E8" t="str">
            <v>2) El evento ocurre semestralmente</v>
          </cell>
          <cell r="F8" t="str">
            <v xml:space="preserve">1) Interrupción de labores &lt;  medio día </v>
          </cell>
        </row>
        <row r="9">
          <cell r="E9" t="str">
            <v>2) El evento ocurre una de cada 20 veces que se realiza la actividad</v>
          </cell>
          <cell r="F9" t="str">
            <v>1) Lesiones o enfermedades que no requieren incapacidad</v>
          </cell>
        </row>
        <row r="10">
          <cell r="E10" t="str">
            <v>2) El evento podría ocurrir sólo bajo circunstancias muy excepcionales.</v>
          </cell>
          <cell r="F10" t="str">
            <v>1) Ningún costo o pérdidas financieras insignificantes  o  variaciones de Hasta 0.5% del presupuesto de la entidad</v>
          </cell>
        </row>
        <row r="11">
          <cell r="E11" t="str">
            <v>2) Ocurre ente el 20 – 39% de los casos</v>
          </cell>
          <cell r="F11" t="str">
            <v>1) Problemas menores con los objetivos estratégicos. Existe posibilidad de ajustar el plan de trabajo o esquema táctico.</v>
          </cell>
        </row>
        <row r="12">
          <cell r="E12" t="str">
            <v>2) Se requieren recursos o habilidades de Administrador del Sistema o programador experimentado para explotar la vulnerabilidad</v>
          </cell>
          <cell r="F12" t="str">
            <v>1) Sin consecuencia en procesos ni actividades</v>
          </cell>
        </row>
        <row r="13">
          <cell r="E13" t="str">
            <v>2) La situación de exposición se puede presentar alguna vez en un periodo de tiempo corto durante la jornada laboral</v>
          </cell>
          <cell r="F13" t="str">
            <v>2) Afecta al personal del área que lidera el  proceso 
Afecta la disponibilidad de la información en el horario laboral entre semana (5x8).</v>
          </cell>
        </row>
        <row r="14">
          <cell r="E14" t="str">
            <v xml:space="preserve">3) El evento ocurre mensualmente </v>
          </cell>
          <cell r="F14" t="str">
            <v>2) Afecta la información pública del  área que lidera el  proceso.</v>
          </cell>
        </row>
        <row r="15">
          <cell r="E15" t="str">
            <v>3) El evento ocurre una de cada 10 veces que se realiza la actividad</v>
          </cell>
          <cell r="F15" t="str">
            <v>2) Ante el personal del área que lidera el proceso.</v>
          </cell>
        </row>
        <row r="16">
          <cell r="E16" t="str">
            <v>3) El evento podría ocurrir en algún momento.</v>
          </cell>
          <cell r="F16" t="str">
            <v>2) Cambios leves pero irreversibles en el entorno</v>
          </cell>
        </row>
        <row r="17">
          <cell r="E17" t="str">
            <v>3) Ocurre ente el 40 – 59% de los casos</v>
          </cell>
          <cell r="F17" t="str">
            <v xml:space="preserve">2) Daños parcial de instalaciones de una dependencia, reparables con afectación de actividades máx. 1 día
</v>
          </cell>
        </row>
        <row r="18">
          <cell r="E18" t="str">
            <v>3) Se requieren recursos o habilidades básicas de usuario TI y conocimientos   generales del negocio para explotar la vulnerabilidad</v>
          </cell>
          <cell r="F18" t="str">
            <v>2) Incremento de costos menos del 5% o variación Mayor o igual al 0.5% y menor al 5 % del presupuesto de la entidad</v>
          </cell>
        </row>
        <row r="19">
          <cell r="E19" t="str">
            <v>3) La situación se puede presentar alguna vez por un periodo de tiempo prolongado durante la jornada laboral.</v>
          </cell>
          <cell r="F19" t="str">
            <v>2) Incumplimiento de actividades que no generan reproceso.  Existe posibilidad de reprogramar la actividad o ajustar el plan de trabajo.</v>
          </cell>
        </row>
        <row r="20">
          <cell r="E20" t="str">
            <v>4) El evento ocurre semanalmente</v>
          </cell>
          <cell r="F20" t="str">
            <v>2) La pérdida de exactitud y completitud afecta al personal interno del proceso y conlleva un impacto no significativo para la entidad o entes externos</v>
          </cell>
        </row>
        <row r="21">
          <cell r="E21" t="str">
            <v>4) El evento ocurre una de cada 5 veces que se realiza la actividad</v>
          </cell>
          <cell r="F21" t="str">
            <v xml:space="preserve">2) Interrupción de actividades entre 5 horas y  1 día </v>
          </cell>
        </row>
        <row r="22">
          <cell r="E22" t="str">
            <v xml:space="preserve">4) El evento puede ocurrir  algunas veces. </v>
          </cell>
          <cell r="F22" t="str">
            <v xml:space="preserve">2) Lesiones o enfermedades con incapacidad menor a una semana
</v>
          </cell>
        </row>
        <row r="23">
          <cell r="E23" t="str">
            <v>4) Ocurre entre el 60 – 79% de los casos</v>
          </cell>
          <cell r="F23" t="str">
            <v>2) Restricciones para lograr los objetivos estrategicos.</v>
          </cell>
        </row>
        <row r="24">
          <cell r="E24" t="str">
            <v>4) Se requieren recursos o habilidades muy limitadas para explotar la vulnerabilidad</v>
          </cell>
          <cell r="F24" t="str">
            <v>3) Afecta la información pública de otras áreas, procesos o personas en la Entidad</v>
          </cell>
        </row>
        <row r="25">
          <cell r="E25" t="str">
            <v>4) La situación de exposición se puede presentar varias veces por periodos de tiempo corto durante la jornada laboral</v>
          </cell>
          <cell r="F25" t="str">
            <v>3) Afecta otras áreas, procesos o personas en la Entidad 
Afecta la disponibilidad de la información en el horario laboral entre semana, e incluyendo los sábados  (6x10)</v>
          </cell>
        </row>
        <row r="26">
          <cell r="E26" t="str">
            <v>5) El evento ocurre  diariamente</v>
          </cell>
          <cell r="F26" t="str">
            <v xml:space="preserve">3) Ante otras áreas de la Entidad </v>
          </cell>
        </row>
        <row r="27">
          <cell r="E27" t="str">
            <v>5) El evento ocurre una de cada dos veces que se realiza la actividad</v>
          </cell>
          <cell r="F27" t="str">
            <v>3) Cambios moderados en el entorno de carácter reversible</v>
          </cell>
        </row>
        <row r="28">
          <cell r="E28" t="str">
            <v>5) No se requiere ningún recurso o  habilidad especial. para explotar la vulnerabilidad</v>
          </cell>
          <cell r="F28" t="str">
            <v>3) Daños parcial de instalaciones de algunas dependencias, reparables con afectación de actividades máx. 1 semana</v>
          </cell>
        </row>
        <row r="29">
          <cell r="E29" t="str">
            <v>5) Ocurre entre el 80-100% de los casos</v>
          </cell>
          <cell r="F29" t="str">
            <v>3) Impacto en cumplimiento de actividades  o en salidas de proceso, que pueden generar reprocesos</v>
          </cell>
        </row>
        <row r="30">
          <cell r="E30" t="str">
            <v>5) Se espera que el evento ocurra en la mayoría de las circunstancias.</v>
          </cell>
          <cell r="F30" t="str">
            <v>3) Incremento de costos entre el 5% y 10% o variacion Mayor o igual al 5 % y menor al 10 % del presupuesto de la entidad</v>
          </cell>
        </row>
        <row r="31">
          <cell r="E31" t="str">
            <v>5) La situación de exposición se puede presentar varias veces por periodos de tiempo largo durante la jornada laboral</v>
          </cell>
          <cell r="F31" t="str">
            <v>3) Incumplimiento de algunos aspectos de los objetivos estrategicos.</v>
          </cell>
        </row>
        <row r="32">
          <cell r="F32" t="str">
            <v>3) La pérdida de exactitud y completitud afecta otras áreas, procesos o personas en la Entidad y puede conllevar un impacto negativo de índole legal o económica, retrasar sus   funciones, o  generar pérdida de imagen a funcionarios de la entidad</v>
          </cell>
        </row>
        <row r="33">
          <cell r="F33" t="str">
            <v>3) Interrupción de actividades de más de un1 día a 1 semana</v>
          </cell>
        </row>
        <row r="34">
          <cell r="F34" t="str">
            <v>3) Lesiones o enfermedades con incapacidad entre una semana y 29 dias</v>
          </cell>
        </row>
        <row r="35">
          <cell r="F35" t="str">
            <v>3) Pérdidas o perjuicios en un área o dependencia de la entidad</v>
          </cell>
        </row>
        <row r="36">
          <cell r="F36" t="str">
            <v>4) Afecta la información reservada y clasificada del área, procesos o personas en la Entidad</v>
          </cell>
        </row>
        <row r="37">
          <cell r="F37" t="str">
            <v>4) Afecta una entidad con las que interactúa el DNP</v>
          </cell>
        </row>
        <row r="38">
          <cell r="F38" t="str">
            <v>4) Afecta la disponibilidad de la información en el horario todos los días menos las primeras horas del día no laborales (7x20)</v>
          </cell>
        </row>
        <row r="39">
          <cell r="F39" t="str">
            <v>4) Ante las entidades con las que interactúa la entidad</v>
          </cell>
        </row>
        <row r="40">
          <cell r="F40" t="str">
            <v xml:space="preserve">4)Incumplimiento de requisitos legales. </v>
          </cell>
        </row>
        <row r="41">
          <cell r="F41" t="str">
            <v xml:space="preserve">4)Medidas por entes de  control  </v>
          </cell>
        </row>
        <row r="42">
          <cell r="F42" t="str">
            <v xml:space="preserve">4) Multas a la Entidad  Prórrogas </v>
          </cell>
        </row>
        <row r="43">
          <cell r="F43" t="str">
            <v>4) Cambios moderados en el entorno pero irreversibles</v>
          </cell>
        </row>
        <row r="44">
          <cell r="F44" t="str">
            <v>4) Daños importantes en instalaciones afectando varias dependencias, cuya reparación comprometerá su uso máx.1 semana</v>
          </cell>
        </row>
        <row r="45">
          <cell r="F45" t="str">
            <v xml:space="preserve">4) Impacto en el cumplimiento de procesos, productos DNP, en indicadores de proceso, en planes de acción, </v>
          </cell>
        </row>
        <row r="46">
          <cell r="F46" t="str">
            <v>4) Incremento de costos entre el 10% y 20% o variación Mayor o igual al 10% y menor al 15 % del presupuesto de la entidad</v>
          </cell>
        </row>
        <row r="47">
          <cell r="F47" t="str">
            <v>4) Incumplimiento parcial de los objetivos estrategicos o incumplimiento de algunos de ellos</v>
          </cell>
        </row>
        <row r="48">
          <cell r="F48" t="str">
            <v>4) La pérdida de exactitud y completitud afecta una entidad con las que interactúa el DNP y puede conllevar un impacto negativo de índole legal o económica, retrasar sus funciones, o generar pérdidas de imagen severas de la entidad.</v>
          </cell>
        </row>
        <row r="49">
          <cell r="F49" t="str">
            <v>4) Interrupción de actividades entre 1-2 semanas</v>
          </cell>
        </row>
        <row r="50">
          <cell r="F50" t="str">
            <v>4) Lesiones o enfermedades con incapacidad entre 30 dias y 6 meses</v>
          </cell>
        </row>
        <row r="51">
          <cell r="F51" t="str">
            <v>4) Pérdidas o perjuicios que afectan  a la entidad</v>
          </cell>
        </row>
        <row r="52">
          <cell r="F52" t="str">
            <v>5)  Perjuicios a personas fuera de la entidad, detrimento patrimonial o deterioro significativo de la imagen de la entidad</v>
          </cell>
        </row>
        <row r="53">
          <cell r="F53" t="str">
            <v>5) Afecta dos o más entidades con las que interactúa en DNP</v>
          </cell>
        </row>
        <row r="54">
          <cell r="F54" t="str">
            <v>5)Afecta la disponibilidad de la información en tiempo completo, todos los días y todas las horas (7x24)</v>
          </cell>
        </row>
        <row r="55">
          <cell r="F55" t="str">
            <v>5) Afecta la información reservada y clasificada de las entidades con las que interactúa el DNP</v>
          </cell>
        </row>
        <row r="56">
          <cell r="F56" t="str">
            <v>5) Afectación total de instalaciones, de difícil reparación, que impedirán su uso por más de 15 días</v>
          </cell>
        </row>
        <row r="57">
          <cell r="F57" t="str">
            <v xml:space="preserve">5) Ante el nivel nacional e internacional.  </v>
          </cell>
        </row>
        <row r="58">
          <cell r="F58" t="str">
            <v>5)Inclumplimiento de requisitos legales que genera sanciones legales.</v>
          </cell>
        </row>
        <row r="59">
          <cell r="F59" t="str">
            <v>5)Proceso disciplinario</v>
          </cell>
        </row>
        <row r="60">
          <cell r="F60" t="str">
            <v>5) Cambios considerables en el entorno</v>
          </cell>
        </row>
        <row r="61">
          <cell r="F61" t="str">
            <v>5) Impacto en cumplimiento de objetivos y metas institucionales</v>
          </cell>
        </row>
        <row r="62">
          <cell r="F62" t="str">
            <v>5) Incremento de costos más del 20% o  variación Mayor o igual al 15% del presupuesto de la entidad</v>
          </cell>
        </row>
        <row r="63">
          <cell r="F63" t="str">
            <v>5) Incumplimiento total de los objetivos estratègicos</v>
          </cell>
        </row>
        <row r="64">
          <cell r="F64" t="str">
            <v>5) La pérdida de exactitud y completitud afecta dos o más entidades con las que interactúa en DNP y puede conllevar un impacto negativo de índole legal o económica, retrasar sus funciones, o generar pérdidas de imagen severas de la entidad.</v>
          </cell>
        </row>
        <row r="65">
          <cell r="F65" t="str">
            <v>5) Interrupción de llabores mayor a 2 semanas</v>
          </cell>
        </row>
        <row r="66">
          <cell r="F66" t="str">
            <v>5) Lesiones o enfermedades graves o irreparables (con incapacidad permamente o invalidez)</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CION ACTIVIDADES"/>
      <sheetName val="FLUJOGRAMA"/>
      <sheetName val="MAPA"/>
      <sheetName val="Hoja1"/>
      <sheetName val="IDENTIFICACIÓN DEL RIESGO"/>
      <sheetName val="DOFA"/>
      <sheetName val="criterios impacto R de Corr"/>
      <sheetName val="V. riesgos inhe"/>
      <sheetName val="EVALUACION DE CONTROLES"/>
      <sheetName val="MATRIZ DE RIESGOS (2)"/>
      <sheetName val="MATRIZ DE RIESGOS"/>
      <sheetName val="Revision MATRIZ DE RIESGOS"/>
    </sheetNames>
    <sheetDataSet>
      <sheetData sheetId="0"/>
      <sheetData sheetId="1"/>
      <sheetData sheetId="2">
        <row r="7">
          <cell r="N7">
            <v>1</v>
          </cell>
          <cell r="O7">
            <v>5</v>
          </cell>
        </row>
        <row r="8">
          <cell r="N8">
            <v>0</v>
          </cell>
        </row>
        <row r="9">
          <cell r="N9">
            <v>0</v>
          </cell>
        </row>
        <row r="10">
          <cell r="N10">
            <v>0</v>
          </cell>
        </row>
        <row r="11">
          <cell r="N11">
            <v>0</v>
          </cell>
        </row>
        <row r="12">
          <cell r="N12">
            <v>0</v>
          </cell>
        </row>
        <row r="13">
          <cell r="N13">
            <v>0</v>
          </cell>
        </row>
        <row r="14">
          <cell r="N14">
            <v>0</v>
          </cell>
        </row>
        <row r="15">
          <cell r="N15">
            <v>0</v>
          </cell>
        </row>
        <row r="16">
          <cell r="N16">
            <v>0</v>
          </cell>
        </row>
        <row r="17">
          <cell r="N17">
            <v>0</v>
          </cell>
        </row>
        <row r="18">
          <cell r="N18">
            <v>0</v>
          </cell>
        </row>
        <row r="19">
          <cell r="N19">
            <v>0</v>
          </cell>
        </row>
      </sheetData>
      <sheetData sheetId="3"/>
      <sheetData sheetId="4">
        <row r="6">
          <cell r="B6" t="str">
            <v>Suministrar insuficiente asesoria a los clientes</v>
          </cell>
        </row>
      </sheetData>
      <sheetData sheetId="5"/>
      <sheetData sheetId="6"/>
      <sheetData sheetId="7">
        <row r="4">
          <cell r="I4" t="str">
            <v>IMPROBABLE (2)</v>
          </cell>
        </row>
      </sheetData>
      <sheetData sheetId="8"/>
      <sheetData sheetId="9"/>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2"/>
      <sheetName val="Resumen 2"/>
      <sheetName val="Hoja14"/>
      <sheetName val="Matriz integrada"/>
      <sheetName val="Hoja1"/>
      <sheetName val="Controles y V. "/>
      <sheetName val="Resumen de Riesgos y Controles"/>
      <sheetName val="Listas"/>
      <sheetName val="Hoja3"/>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E26" t="str">
            <v>5) El evento ocurre  diariamente</v>
          </cell>
        </row>
        <row r="27">
          <cell r="E27" t="str">
            <v>5) El evento ocurre una de cada dos veces que se realiza la actividad</v>
          </cell>
        </row>
        <row r="28">
          <cell r="E28" t="str">
            <v>5) No se requiere ningún recurso o  habilidad especial. para explotar la vulnerabilidad</v>
          </cell>
        </row>
        <row r="29">
          <cell r="E29" t="str">
            <v>5) Ocurre entre el 80-100% de los casos</v>
          </cell>
        </row>
        <row r="30">
          <cell r="E30" t="str">
            <v>5) Se espera que el evento ocurra en la mayoría de las circunstancias.</v>
          </cell>
        </row>
        <row r="31">
          <cell r="E31" t="str">
            <v>5) La situación de exposición se puede presentar varias veces por periodos de tiempo largo durante la jornada laboral</v>
          </cell>
        </row>
      </sheetData>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sheetName val="Plan de Trabajo"/>
    </sheetNames>
    <definedNames>
      <definedName name="PeríodoReal" refersTo="#¡REF!" sheetId="0"/>
    </defined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Controles y V. "/>
      <sheetName val="Listas"/>
      <sheetName val="Hoja3"/>
      <sheetName val="Listas Plantilla"/>
    </sheetNames>
    <sheetDataSet>
      <sheetData sheetId="0"/>
      <sheetData sheetId="1"/>
      <sheetData sheetId="2">
        <row r="24">
          <cell r="F24" t="str">
            <v>3) Afecta la información pública de otras áreas, procesos o personas en la Entidad</v>
          </cell>
        </row>
        <row r="25">
          <cell r="F25" t="str">
            <v>3) Afecta otras áreas, procesos o personas en la Entidad 
Afecta la disponibilidad de la información en el horario laboral entre semana, e incluyendo los sábados  (6x10)</v>
          </cell>
        </row>
        <row r="26">
          <cell r="F26" t="str">
            <v xml:space="preserve">3) Ante otras áreas de la Entidad </v>
          </cell>
        </row>
        <row r="27">
          <cell r="F27" t="str">
            <v>3) Cambios moderados en el entorno de carácter reversible</v>
          </cell>
        </row>
        <row r="28">
          <cell r="F28" t="str">
            <v>3) Daños parcial de instalaciones de algunas dependencias, reparables con afectación de actividades máx. 1 semana</v>
          </cell>
        </row>
        <row r="29">
          <cell r="F29" t="str">
            <v>3) Impacto en cumplimiento de actividades  o en salidas de proceso, que pueden generar reprocesos</v>
          </cell>
        </row>
        <row r="30">
          <cell r="F30" t="str">
            <v>3) Incremento de costos entre el 5% y 10% o variacion Mayor o igual al 5 % y menor al 10 % del presupuesto de la entidad</v>
          </cell>
        </row>
        <row r="31">
          <cell r="F31" t="str">
            <v>3) Incumplimiento de algunos aspectos de los objetivos estrategicos.</v>
          </cell>
        </row>
        <row r="32">
          <cell r="F32" t="str">
            <v>3) Información cuya pérdida de exactitud y completitud afecta otras áreas, procesos o personas en la Entidad y puede conllevar un impacto negativo de índole legal o económica, retrasar   sus   funciones,   o   generar   pérdida   de   imagen
a funcionarios de la entidad
.</v>
          </cell>
        </row>
        <row r="33">
          <cell r="F33" t="str">
            <v>3) Interrupción de actividades de más de un1 día a 1 semana</v>
          </cell>
        </row>
        <row r="34">
          <cell r="F34" t="str">
            <v>3) Lesiones o enfermedades con incapacidad entre una semana y 29 dias</v>
          </cell>
        </row>
        <row r="35">
          <cell r="F35" t="str">
            <v>3) Pérdidas o perjuicios en un área o dependencia de la entidad</v>
          </cell>
        </row>
      </sheetData>
      <sheetData sheetId="3"/>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L RIESGO"/>
      <sheetName val="CRITERIOS RIESGOS CORRUP."/>
      <sheetName val="EVENTOS DE MATERIALIZACION"/>
      <sheetName val="PROBAB RIESGOS "/>
      <sheetName val="criterios impacto R de Corr"/>
      <sheetName val="EVALUACION DE CONTROLES"/>
      <sheetName val="MATRIZ DE RIESGOS"/>
      <sheetName val="MATRIZ ANTERIOR"/>
    </sheetNames>
    <sheetDataSet>
      <sheetData sheetId="0">
        <row r="6">
          <cell r="A6" t="str">
            <v>RC1</v>
          </cell>
          <cell r="B6" t="str">
            <v xml:space="preserve">SEGUIMIENTO Y CONTROL </v>
          </cell>
          <cell r="D6" t="str">
            <v>Posibilidad de incurrir en omisión de reportar actos de corrupción observados en el ejercicio del actuar  del Instituto, para favorecer a terceros responsables. (Fraude)</v>
          </cell>
          <cell r="F6" t="str">
            <v xml:space="preserve">*Tráfico de influencias por favorecimiento propio o de terceros
*Omisión ética de los líderes, responsables y colaboradores de los procesos del IFC, en ejercicio de sus funciones o actividades.
</v>
          </cell>
          <cell r="G6" t="str">
            <v xml:space="preserve">* Pérdida de credibilidad al interior de la entidad en el ejercicio de control interno.
* Pérdida de imagen institucional.
* Investigaciones de tipo disciplinario que pueden derivar en responsabilidad fiscal y penal.
</v>
          </cell>
          <cell r="H6" t="str">
            <v xml:space="preserve">* Documentar la socialización de plan anticorrupción y autocontrol a líderes, responsables y colaboradores del IFC.
* Verificar el cumplimiento de los seguimientos al Plan anticorrupción y de atención al ciudadano.
* Realizar campañas de interiorización sobre el autocontrol y el reporte de posibles actos de corrupción.
</v>
          </cell>
        </row>
        <row r="7">
          <cell r="A7" t="str">
            <v>RC2</v>
          </cell>
          <cell r="B7" t="str">
            <v xml:space="preserve">GESTION FINANCIERA </v>
          </cell>
          <cell r="D7" t="str">
            <v>Posibilidad de incurrir en fraudes por manejos administrativos y operativos errados  que beneficien intereses propios o de terceros por parte de los que intervienen en el desarrollo de los procedimientos de Tesoreria. (Fraude - Peculado)</v>
          </cell>
          <cell r="F7" t="str">
            <v xml:space="preserve">*Tráfico de influencias, deshonestidad, soborno.
*Manejo inadecuado de claves y token 
*Demora en la conciliación bancaria.
*Fallas en sistema de información.
* Abuso de poder y abuso de confianza
*Reporte de información no confiable.
</v>
          </cell>
          <cell r="G7" t="str">
            <v xml:space="preserve">* Irrecuperabilidad de recursos.
* Investigaciones y sanciones fiscales, disciplinarias.
* Desgaste administrativo
* Pérdida de recursos.  
</v>
          </cell>
          <cell r="H7" t="str">
            <v xml:space="preserve">*Aplicar auditorias especiales al área de tesorería.
*Revisar la debida ejecución de los procedimientos y su correcta aplicabilidad.
*Validar aleatoriamente procesos detallados de tesorería para detectar alertas tempranas.
</v>
          </cell>
        </row>
        <row r="8">
          <cell r="A8" t="str">
            <v>RC3</v>
          </cell>
          <cell r="B8" t="str">
            <v xml:space="preserve">GESTION FINANCIERA </v>
          </cell>
          <cell r="D8" t="str">
            <v>Posibilidad de incurrir en fraudes por manejos administrativos y operativos errados  que beneficien intereses propios o de terceros por parte de los que intervienen en el desarrollo de los procedimientos asociados al área de presupuesto  contabilidad. (Fraude - Peculado)</v>
          </cell>
          <cell r="F8" t="str">
            <v xml:space="preserve">*Ausencia de políticas y procedimientos  de seguridad de la información.
*Carencia de recursos para cumplir con la programación pactada en pagos. 
*Distorsión de los flujos proyectados de caja.                                                               
*Ataque externo a las redes de los sistemas de información del Instituto.
*Intervención indebida de un(os) servidor(es) público(s) para alterar el sistema y/o borrar información.
*Cambio de los estados financieros con el fin de encubrir operaciones fraudulentas.
*Ejecución de gastos no autorizados o no incluidos en el plan de adquisiciones 
*Cambio de los estados financieros con el fin de encubrir operaciones fraudulentas.
</v>
          </cell>
          <cell r="G8" t="str">
            <v xml:space="preserve">* Incumplimiento y afectación presupuestal aprobado para la respectiva vigencia.
*Perdida de seguridad, confiable e integridad de la información.
* No generación de la información presupuestal.
* Fuga de información privilegiada y posibles sanciones.
* Reprocesos, perdidas económicas y posibles sanciones al Instituto y/o servidores responsables.
*Detrimento patrimonial.
*Afectación de la liquidez.
* Desgaste administrativo.                       
* Incumplimiento de metas.   
</v>
          </cell>
          <cell r="H8" t="str">
            <v xml:space="preserve">* Aplicar auditorias especiales al área de presupuesto y contabilidad.
* Revisar la debida ejecución de los procedimientos y su correcta aplicabilidad.
* Validar aleatoriamente procesos detallados de presupuesto y contabilidad para detectar alertas tempranas.
</v>
          </cell>
        </row>
        <row r="9">
          <cell r="A9" t="str">
            <v>RC4</v>
          </cell>
          <cell r="B9" t="str">
            <v xml:space="preserve">GESTION DOCUMENTAL </v>
          </cell>
          <cell r="D9" t="str">
            <v>Posibilidad de incurrir en fallas amdinistrativas por inadecuada salvaguarda y custodia de los documentos de la entidad y administrados por la entidad con información de terceros. (Utilización indebida de información oficial privilegiada)</v>
          </cell>
          <cell r="F9" t="str">
            <v xml:space="preserve">*Inexistencia de un protocolo o reglamento donde se especifiquen las condiciones del prestamo de documentos.
*Fallas o errores en el software de gestión documental.
*Recurso humano no capacitado y competente.
*Instalaciones inadecuadas y poco seguras. 
*Acceso no restringido a las áreas de custodia de información. 
*Préstamo de documentos sin control y registro.
*Abuso de poder y de confianza.
*Inexistencia en el control y seguimiento en la entrega de archivo de gestión a archivo central.
*Extravío de documentos custodiados por el archivo central.
</v>
          </cell>
          <cell r="G9" t="str">
            <v xml:space="preserve">* Investigaciones disciplinarias a servidores públicos responsables.
* Pérdida procesal. 
* Desamparo de garantías. 
* Detrimento patrimonial. 
* Desgaste administrativo.
</v>
          </cell>
          <cell r="H9" t="str">
            <v xml:space="preserve">* Revisar periódicamente el registro y control de préstamos y devoluciones de documentos a través de formato establecido.
* Revisar que se apliquen los protocolos para el ingreso de personal al área de archivo.
* Revisar que se cumpla con  la clasificación de la documentación garantizado la información confidencial y asegurar su custodia y permisos de consulta.
</v>
          </cell>
        </row>
        <row r="10">
          <cell r="A10" t="str">
            <v>RC5</v>
          </cell>
          <cell r="B10" t="str">
            <v xml:space="preserve">RECURSOS FISICOS </v>
          </cell>
          <cell r="D10" t="str">
            <v>Posibilidad de perdida de equipos y muebles derivadas del hurto de los mismos. (Peculado)</v>
          </cell>
          <cell r="F10" t="str">
            <v xml:space="preserve">*Falta de control en el almacenamiento de muebles y enseres.
*Diferencias entre el inventario real  y los registros
*Controles de seguridad ineficientes.
*Abuso de confianza y abuso de autoridad.
*Controles ineficientes en la entrada y salida de bienes.
</v>
          </cell>
          <cell r="G10" t="str">
            <v xml:space="preserve">* Detrimento patrimonial
* Disminución de activos.
* Afectación en la normal operación del instituto.
* Desgaste administrativo.
* Investigaciones disciplinarias o fiscales a responsables. </v>
          </cell>
          <cell r="H10" t="str">
            <v>* Garantizar la existencia de póliza de amparo de bienes vigente.</v>
          </cell>
        </row>
        <row r="11">
          <cell r="A11" t="str">
            <v>RC6</v>
          </cell>
          <cell r="B11" t="str">
            <v>CONTRATACION</v>
          </cell>
          <cell r="D11" t="str">
            <v>Posibilidad de incurrir en indebido tratamiento de los procesos de contratación para favorecer a terceros sin el cumplimiento de los parametros y requisitos jurídicos, técnicos, financieros y/o económicos fijados y/o establecidos en la normatividad vigente aplicable a la materia (Artículos 397, 409, 410, 413 y 414  del Código Penal : 1) Peculado por Apropiación; 2) Interés Indebido en la Celebración de Contratos; 3) Contrato sin el Cumplimiento de Requisitos Legales; 4) Prevaricato por Acción y 5) Prevaricato por Omisión)</v>
          </cell>
          <cell r="F11" t="str">
            <v xml:space="preserve">* Incumplimiento en la aplicación de la normatividad vigente.
* Omisión en el cumplimiento de obligaciones y de responsabilidades.
* Creación de necesidades para favorecimiento a un tercero.
* Establecimiento de requisitos habilitantes o de ponderación para favorecer a un tercero.
</v>
          </cell>
          <cell r="G11" t="str">
            <v xml:space="preserve">*No  satisfacción de la necesidad por la contratación con personas no idóneas o sin experiencia o sin capacidad para la ejecución del contrato.
* Posible pérdida de recursos públicos (detrimento patrimonial)
* Eventuales procesos disciplinarios,  fiscales, patrimonial, penales, y/o ético profesionales.
* Responsabilidad de cáracter institucional y personal.
</v>
          </cell>
          <cell r="H11" t="str">
            <v>* Verificar la existencia de la necesidad.
* Fijar requisitos conforme a la normatividad vigente aplicable a la materia y/o dirigidos a la satisfacción de la necesidad.
* Dejar evidencia dentro de cada expediente de contratación del cumplimiento de los requisitos exigidos.
* Verificar el cumplimiento de requisitos de acuerdo a la necesidad, las actividades y objetos contractuales de cada proceso.
* Dejar constancia escrita de la verificación del cumplimiento de requisitos.  
* Dar cumplimiento a los principios de la contratación estatal y de la función pública.</v>
          </cell>
        </row>
        <row r="12">
          <cell r="A12" t="str">
            <v>RC7</v>
          </cell>
          <cell r="B12" t="str">
            <v>CONTRATACION</v>
          </cell>
          <cell r="D12" t="str">
            <v>Posibilidad de incurrir en omisión y favorecimiento de terceros por el Incumplimiento del objeto contractual o de actividades o de las obligaciones del contrato por parte del Contratista. (Artículos 397, 410, 413 y 414  del Código Penal : 1) Peculado por Apropiación; 2) Contrato sin el Cumplimiento de Requisitos Legales; 4) Prevaricato por Acción y 5) Prevaricato por Omisión)</v>
          </cell>
          <cell r="F12" t="str">
            <v>* Fallas de los Supervisores en el proceso de verificación del cumplimiento del contrato por parte del Contratista .
* Falta de monitoreo periódico del cumplimiento de las actividades u obligaciones de los contratistas.    
* Falta de conocimiento del contenido y alcance del contrato.
* Incumplimiento de las obligaciones legales, normativas y reglamentarias sobre el seguimiento a la correcta ejecución contractual.</v>
          </cell>
          <cell r="G12" t="str">
            <v xml:space="preserve">* Riesgo de no satisfacción de la necesidad por no vigilar la correcta ejecución del contrato.
* Posible pérdida de recursos públicos (detrimento patrimonial).
* Responsabilidad de cáracter institucional y/o personal .
*Eventuales procesos disciplinarios,  fiscales, patrimonial, penales, y/o ético profesionales.
</v>
          </cell>
          <cell r="H12" t="str">
            <v>* Conocimiento de los Supervisores acerca del contenido y alcance del contrato.   
* Seguimiento periódico a la ejecución del contrato por parte de la Supervisión.     
* Verificación por parte del Supervisor del cumplimiento de las exigencias contractuales, legales y normativas de las actividades ejecutadas.          
* Revisión por parte de la Supervisión de los términos y condiciones del contrato, para exigir el cumplimiento del mismo.                                    
* Garantizar la transparencia y la moralidad en la contratación con el seguimiento juicioso y responsable de la correcta ejecución contractual.</v>
          </cell>
        </row>
        <row r="13">
          <cell r="A13" t="str">
            <v>RC8</v>
          </cell>
          <cell r="B13" t="str">
            <v xml:space="preserve">ATENCION AL CLIENTE Y COMUNICACIONES </v>
          </cell>
          <cell r="D13" t="str">
            <v>Posibilidad de incurrir en perdida  reputacional y economica por la omisión de respuestas oportunas y adecuadas dentro del manejo de PQR´s. (Disciplinario)</v>
          </cell>
          <cell r="F13" t="str">
            <v xml:space="preserve">*Fallas administrativas.
*Omisión del procedimiento de atención al cliente y comunicaciones, resoluciones y directivas para la atención oportuna de las solicitudes.
*Debilidad en los procesos y en las etapas de seguimiento.
</v>
          </cell>
          <cell r="G13" t="str">
            <v xml:space="preserve">* Desgaste administrativo.
* Perjuicio para el Instituto.
* Implicaciones económicas
* Implicaciones disciplinarias a servidores públicos responsables. 
* Demoras en la entrega de las comunicaciones oficiales enviadas y recibidas, viéndose reflejada en el vencimiento de tiempos de respuesta.
</v>
          </cell>
          <cell r="H13" t="str">
            <v xml:space="preserve">*Presentar oportunamente el informe de atención al cliente antes el comité institucional de gestión y desempeño y el comité de riesgos con las observaciones y reporte de novedades en la atención oportuna de las solicitudes de clientes y usuarios. 
*Revisar el seguimiento y aplicabilidad de las decisiones tomadas en el comité institucional de gestión  desempeño y el comité de riesgos dentro del cumplimiento de la atención a las solicitudes de los clientes y usuarios.
</v>
          </cell>
        </row>
        <row r="14">
          <cell r="A14" t="str">
            <v>RC9</v>
          </cell>
          <cell r="B14" t="str">
            <v xml:space="preserve">GESTION FINANCIACION </v>
          </cell>
          <cell r="D14" t="str">
            <v>Posibilidad de recibir o solicitar cualquier dadiva u otorgar beneficio a nombre propio o de tercero en ejercio de sus funciones administrativas u operativas  derivadas de la concentración del poder o de deficiencias de los procedimientos asociados al portafolio de productos y servicios.(Cohecho Propio e Impropio)</v>
          </cell>
          <cell r="F14" t="str">
            <v xml:space="preserve">*Cobro y/o recibo de dádivas por otorgamiento de crédito.
*Tráfico de influencias para la emisión de conceptos, que puedan beneficiar a personas naturales o jurídicas.
*Deshonestidad de los funcionarios del Instituto.
*Tramite de productos o servicios sin el cumplimiento de los requisitos requeridos. 
*Incumplimiento de procedimiento PGN01-00 RECEPCIÓN ESTUDIO Y APROBACION DE CREDITO y demás procedimientos.
*Aplicación errada de pagos en el sistema con intención directa de beneficios a terceros.
</v>
          </cell>
          <cell r="G14" t="str">
            <v xml:space="preserve">* Perdida Reputacional.
* Incumplimiento de inversiones y posible detrimento patrimonial.
* Deterioro y posible pérdida de activos de la entidad.
* Iliquidez del instituto.
* Disminución de la rentabilidad.
* Aumento de los índices de cartera vencida.
</v>
          </cell>
          <cell r="H14" t="str">
            <v xml:space="preserve">*Fortalecer canales para recepción de quejas por parte del ciudadano.
*Revisión aleatoria de parte de las área seguimiento y control a fin de detectar, evitar y mitigar posible materialización de riesgos.
*Revisar y analizar el desarrollo de los procedimientos asociados a Gestión Financiación, señales de alerta temprana que permitan la debida administración de riesgo.
*Seguimiento permanente a la oportuna atención de las quejas presentadas por los clientes y usuarios.
</v>
          </cell>
        </row>
        <row r="15">
          <cell r="A15" t="str">
            <v>RC10</v>
          </cell>
          <cell r="B15" t="str">
            <v xml:space="preserve">GESTION TECNOLOGICA </v>
          </cell>
          <cell r="D15" t="str">
            <v>Posibilidad de incurrir afectación económica y reputacional por la afectación de los canales informáticos que ponen en riesgo la continuidad del negocio y los activos informáticos de la entidad, debido a fallas en la conservación y seguridad de los sistemas que contienen el almacenamiento, conservación y cuidado de la información sistemática. (Fraude)</v>
          </cell>
          <cell r="F15" t="str">
            <v xml:space="preserve">*Complicidad con terceros.
*No aplicación de perfiles de seguridad. 
*Falta de políticas para el manejo de información.
*Abuso de autoridad y abuso de confianza en el manejo de la información en los sistemas y su manipulación.
*Deshabilitación de la protección del sistema  por manipulación malintencionada de los equipos.
</v>
          </cell>
          <cell r="G15" t="str">
            <v xml:space="preserve">* Información no confiable
* Pérdida de imagen institucional 
* Investigaciones disciplinarias.
* Detrimento Patrimonial.
</v>
          </cell>
          <cell r="H15" t="str">
            <v>*Verificar la realización de las copias de seguridad, antivirus y protección de sistemas tanto en los equipos de la entidad como personales de los colaboradores.
*Validad y garantizar que los permisos asociados a los colaboradores no extralimiten el desarrollo de las funciones o actividades.
*Verificar el cumplimiento del plan de mantenimeinto de equipos de computo.</v>
          </cell>
        </row>
        <row r="16">
          <cell r="A16" t="str">
            <v>RC11</v>
          </cell>
          <cell r="B16" t="str">
            <v xml:space="preserve">ADMINISTRACION DEL TALENTO HUMANO </v>
          </cell>
          <cell r="D16" t="str">
            <v>Posibilidad de incurrir en falsedad ideológica o material por la liquidación y pago incorrecta de nómina y prestaciones sociales. (Detrimento Patrimonial - Disciplinario)</v>
          </cell>
          <cell r="F16" t="str">
            <v xml:space="preserve">* Reporte inadecuado a talento humano de novedades. 
* Omisión del  registro de novedades de nómina en el sistema. 
* Fallas del sistema en la parametrización y liquidación de valores (módulo human solution IAS).
</v>
          </cell>
          <cell r="G16" t="str">
            <v xml:space="preserve">* Pérdidas Económicas. 
* Investigaciones disciplinarias, fiscales y/o penales a los servidores públicos responsables.
* Pérdida de credibilidad y pérdida de confianza.
</v>
          </cell>
          <cell r="H16" t="str">
            <v xml:space="preserve">* Revisar periódicamente  que el módulo human solution IAS, aplicativo de nómina está ejecutando las acciones correctamente y está ajustando a las necesidades y novedades correspondientes dejando constancia de la misma.
*Constatar los devengos y descuentos de nómina en el momento de la firma de revisión de cada planilla.
*Revisar por lo menos una vez al año la caracterización y el procedimiento, realizando los ajustes que sean necesarios y reportando oportunamente las falencias que se presenten ante el área competente.
</v>
          </cell>
        </row>
      </sheetData>
      <sheetData sheetId="1"/>
      <sheetData sheetId="2"/>
      <sheetData sheetId="3">
        <row r="5">
          <cell r="I5" t="str">
            <v>POSIBLE (3)</v>
          </cell>
        </row>
        <row r="6">
          <cell r="I6" t="str">
            <v>POSIBLE (3)</v>
          </cell>
        </row>
        <row r="7">
          <cell r="I7" t="str">
            <v>POSIBLE (3)</v>
          </cell>
        </row>
        <row r="8">
          <cell r="I8" t="str">
            <v>POSIBLE (3)</v>
          </cell>
        </row>
        <row r="9">
          <cell r="I9" t="str">
            <v>IMPROBABLE (2)</v>
          </cell>
        </row>
        <row r="10">
          <cell r="I10" t="str">
            <v>POSIBLE (3)</v>
          </cell>
        </row>
        <row r="11">
          <cell r="I11" t="str">
            <v>POSIBLE (3)</v>
          </cell>
        </row>
        <row r="12">
          <cell r="I12" t="str">
            <v>PROBABLE (4)</v>
          </cell>
        </row>
        <row r="13">
          <cell r="I13" t="str">
            <v>IMPROBABLE (2)</v>
          </cell>
        </row>
        <row r="14">
          <cell r="I14" t="str">
            <v>IMPROBABLE (2)</v>
          </cell>
        </row>
        <row r="15">
          <cell r="I15" t="str">
            <v>IMPROBABLE (2)</v>
          </cell>
        </row>
        <row r="26">
          <cell r="I26" t="str">
            <v>MODERADO (3)</v>
          </cell>
        </row>
        <row r="27">
          <cell r="I27" t="str">
            <v>MODERADO (3)</v>
          </cell>
        </row>
        <row r="28">
          <cell r="I28" t="str">
            <v>MODERADO (3)</v>
          </cell>
        </row>
        <row r="29">
          <cell r="I29" t="str">
            <v>MODERADO (3)</v>
          </cell>
        </row>
        <row r="30">
          <cell r="I30" t="str">
            <v>MAYOR (4)</v>
          </cell>
        </row>
        <row r="31">
          <cell r="I31" t="str">
            <v>MODERADO (3)</v>
          </cell>
        </row>
        <row r="32">
          <cell r="I32" t="str">
            <v>MODERADO (3)</v>
          </cell>
        </row>
        <row r="33">
          <cell r="I33" t="str">
            <v>MODERADO (3)</v>
          </cell>
        </row>
        <row r="34">
          <cell r="I34" t="str">
            <v>MAYOR (4)</v>
          </cell>
        </row>
        <row r="35">
          <cell r="I35" t="str">
            <v>MAYOR 4</v>
          </cell>
        </row>
        <row r="36">
          <cell r="I36" t="str">
            <v>MODERADO 3</v>
          </cell>
        </row>
      </sheetData>
      <sheetData sheetId="4"/>
      <sheetData sheetId="5">
        <row r="4">
          <cell r="D4" t="str">
            <v xml:space="preserve">* Documentar la socialización de plan anticorrupción y autocontrol a líderes, responsables y colaboradores del IFC.
* Verificar el cumplimiento de los seguimientos al Plan anticorrupción y de atención al ciudadano.
* Realizar campañas de interiorización sobre el autocontrol y el reporte de posibles actos de corrupción.
</v>
          </cell>
        </row>
        <row r="5">
          <cell r="D5" t="str">
            <v xml:space="preserve">*Aplicar auditorias especiales al área de tesorería.
*Revisar la debida ejecución de los procedimientos y su correcta aplicabilidad.
*Validar aleatoriamente procesos detallados de tesorería para detectar alertas tempranas.
</v>
          </cell>
        </row>
        <row r="6">
          <cell r="D6" t="str">
            <v xml:space="preserve">* Aplicar auditorias especiales al área de presupuesto y contabilidad.
* Revisar la debida ejecución de los procedimientos y su correcta aplicabilidad.
* Validar aleatoriamente procesos detallados de presupuesto y contabilidad para detectar alertas tempranas.
</v>
          </cell>
        </row>
        <row r="7">
          <cell r="D7" t="str">
            <v xml:space="preserve">* Revisar periódicamente el registro y control de préstamos y devoluciones de documentos a través de formato establecido.
* Revisar que se apliquen los protocolos para el ingreso de personal al área de archivo.
* Revisar que se cumpla con  la clasificación de la documentación garantizado la información confidencial y asegurar su custodia y permisos de consulta.
</v>
          </cell>
        </row>
        <row r="8">
          <cell r="D8" t="str">
            <v>* Garantizar la existencia de póliza de amparo de bienes vigente.</v>
          </cell>
        </row>
        <row r="9">
          <cell r="D9" t="str">
            <v>* Verificar la existencia de la necesidad.
* Fijar requisitos conforme a la normatividad vigente aplicable a la materia y/o dirigidos a la satisfacción de la necesidad.
* Dejar evidencia dentro de cada expediente de contratación del cumplimiento de los requisitos exigidos.
* Verificar el cumplimiento de requisitos de acuerdo a la necesidad, las actividades y objetos contractuales de cada proceso.
* Dejar constancia escrita de la verificación del cumplimiento de requisitos.  
* Dar cumplimiento a los principios de la contratación estatal y de la función pública.</v>
          </cell>
        </row>
        <row r="10">
          <cell r="D10" t="str">
            <v>* Conocimiento de los Supervisores acerca del contenido y alcance del contrato.   
* Seguimiento periódico a la ejecución del contrato por parte de la Supervisión.     
* Verificación por parte del Supervisor del cumplimiento de las exigencias contractuales, legales y normativas de las actividades ejecutadas.          
* Revisión por parte de la Supervisión de los términos y condiciones del contrato, para exigir el cumplimiento del mismo.                                    
* Garantizar la transparencia y la moralidad en la contratación con el seguimiento juicioso y responsable de la correcta ejecución contractual.</v>
          </cell>
        </row>
        <row r="11">
          <cell r="D11" t="str">
            <v xml:space="preserve">*Presentar oportunamente el informe de atención al cliente antes el comité institucional de gestión y desempeño y el comité de riesgos con las observaciones y reporte de novedades en la atención oportuna de las solicitudes de clientes y usuarios. 
*Revisar el seguimiento y aplicabilidad de las decisiones tomadas en el comité institucional de gestión  desempeño y el comité de riesgos dentro del cumplimiento de la atención a las solicitudes de los clientes y usuarios.
</v>
          </cell>
        </row>
        <row r="12">
          <cell r="D12" t="str">
            <v xml:space="preserve">*Fortalecer canales para recepción de quejas por parte del ciudadano.
*Revisión aleatoria de parte de las área seguimiento y control a fin de detectar, evitar y mitigar posible materialización de riesgos.
*Revisar y analizar el desarrollo de los procedimientos asociados a Gestión Financiación, señales de alerta temprana que permitan la debida administración de riesgo.
*Seguimiento permanente a la oportuna atención de las quejas presentadas por los clientes y usuarios.
</v>
          </cell>
        </row>
        <row r="13">
          <cell r="D13" t="str">
            <v>*Verificar la realización de las copias de seguridad, antivirus y protección de sistemas tanto en los equipos de la entidad como personales de los colaboradores.
*Validad y garantizar que los permisos asociados a los colaboradores no extralimiten el desarrollo de las funciones o actividades.
*Verificar el cumplimiento del plan de mantenimeinto de equipos de computo.</v>
          </cell>
        </row>
        <row r="14">
          <cell r="D14" t="str">
            <v xml:space="preserve">* Revisar periódicamente  que el módulo human solution IAS, aplicativo de nómina está ejecutando las acciones correctamente y está ajustando a las necesidades y novedades correspondientes dejando constancia de la misma.
*Constatar los devengos y descuentos de nómina en el momento de la firma de revisión de cada planilla.
*Revisar por lo menos una vez al año la caracterización y el procedimiento, realizando los ajustes que sean necesarios y reportando oportunamente las falencias que se presenten ante el área competente.
</v>
          </cell>
        </row>
      </sheetData>
      <sheetData sheetId="6"/>
      <sheetData sheetId="7"/>
    </sheetDataSet>
  </externalBook>
</externalLink>
</file>

<file path=xl/tables/table1.xml><?xml version="1.0" encoding="utf-8"?>
<table xmlns="http://schemas.openxmlformats.org/spreadsheetml/2006/main" id="1" name="Tabla1" displayName="Tabla1" ref="A2:C11" totalsRowShown="0" headerRowDxfId="15" dataDxfId="14">
  <autoFilter ref="A2:C11"/>
  <tableColumns count="3">
    <tableColumn id="1" name="Versión" dataDxfId="13"/>
    <tableColumn id="2" name="Fecha" dataDxfId="12"/>
    <tableColumn id="3" name="Control de Cambios" dataDxfId="11"/>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file:///\\NEPTUNO\PublicaCalidad\CALIDAD\SOPORTES%20SGC\12.%20ADMINISTRACI&#211;N%20GESTION%20DEL%20RIESGO\MATRIZ%20DE%20RIESGO%20POR%20PROCESO%202024%0a%0aG:\7.SISTEMA%20DE%20ADMINISTRACION%20DEL%20RIESGO\2024\COMITE%20DE%20RIESGOS\SCANER%20ACTAS" TargetMode="External"/><Relationship Id="rId2" Type="http://schemas.openxmlformats.org/officeDocument/2006/relationships/hyperlink" Target="file:///\\NEPTUNO\PublicaCalidad\CALIDAD\SOPORTES%20SGC\12.%20ADMINISTRACI&#211;N%20GESTION%20DEL%20RIESGO\MATRIZ%20DE%20RIESGO%20POR%20PROCESO%202024" TargetMode="External"/><Relationship Id="rId1" Type="http://schemas.openxmlformats.org/officeDocument/2006/relationships/hyperlink" Target="https://www.ifc.gov.co/participa/plan-anticorrupcion-y-de-atencion-al-ciudadano-paac/programa-de-transparencia-y-etica-publica-2024/matirz-programa-de-transparencia-y-etica-publica-2024-ifc" TargetMode="External"/><Relationship Id="rId5" Type="http://schemas.openxmlformats.org/officeDocument/2006/relationships/printerSettings" Target="../printerSettings/printerSettings4.bin"/><Relationship Id="rId4" Type="http://schemas.openxmlformats.org/officeDocument/2006/relationships/hyperlink" Target="file:///\\NEPTUNO\PublicaCalidad\CALIDAD\SOPORTES%20SGC\12.%20ADMINISTRACI&#211;N%20GESTION%20DEL%20RIESGO\MATRIZ%20DE%20RIESGO%20POR%20PROCESO%202024"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1.funcionpublica.gov.co/web/suit/buscadortramite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ifc.gov.co/participa/rendicion-de-cuentas/rendicion-de-cuentas-de-la-vigencia-2023/informe-evaluacion-rendicion-de-cuentas-vigencia-2023-oficina-de-control-interno" TargetMode="External"/><Relationship Id="rId2" Type="http://schemas.openxmlformats.org/officeDocument/2006/relationships/hyperlink" Target="https://www.ifc.gov.co/participa/rendicion-de-cuentas/rendicion-de-cuentas-de-la-vigencia-2023" TargetMode="External"/><Relationship Id="rId1" Type="http://schemas.openxmlformats.org/officeDocument/2006/relationships/hyperlink" Target="https://www.ifc.gov.co/participa/rendicion-de-cuentas/rendicion-de-cuentas-de-la-vigencia-2023/informe-de-rendicion-de-cuentas-vigencia-2023" TargetMode="External"/><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s://www.ifc.gov.co/participa/rendicion-de-cuentas/rendicion-de-cuentas-de-la-vigencia-2023/informe-evaluacion-rendicion-de-cuentas-vigencia-2023-oficina-de-control-interno" TargetMode="External"/></Relationships>
</file>

<file path=xl/worksheets/_rels/sheet9.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ifc.gov.co/atencion-y-servicios-a-la-ciudadania/recepcion-de-solicitudes-pqrsd/informe-de-atencion-de-pqrs/informe-de-atencion-al-ciudadano-iv-trimestre-de-2023" TargetMode="External"/><Relationship Id="rId7" Type="http://schemas.openxmlformats.org/officeDocument/2006/relationships/vmlDrawing" Target="../drawings/vmlDrawing1.vml"/><Relationship Id="rId2" Type="http://schemas.openxmlformats.org/officeDocument/2006/relationships/hyperlink" Target="https://www.ifc.gov.co/participa" TargetMode="External"/><Relationship Id="rId1" Type="http://schemas.openxmlformats.org/officeDocument/2006/relationships/hyperlink" Target="https://www.ifc.gov.co/atencion-y-servicios-a-la-ciudadania/recepcion-de-solicitudes-pqrsd/informe-de-atencion-de-pqrs/informe-de-atencion-al-ciudadano-iv-trimestre-de-2023" TargetMode="External"/><Relationship Id="rId6" Type="http://schemas.openxmlformats.org/officeDocument/2006/relationships/drawing" Target="../drawings/drawing3.xml"/><Relationship Id="rId5" Type="http://schemas.openxmlformats.org/officeDocument/2006/relationships/printerSettings" Target="../printerSettings/printerSettings9.bin"/><Relationship Id="rId4" Type="http://schemas.openxmlformats.org/officeDocument/2006/relationships/hyperlink" Target="https://www.ifc.gov.co/atencion-y-servicios-a-la-ciudadania/tramites-opa-y-consultas-de-informacion/carta-de-trato-digno-a-la-ciudadani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ifc.gov.co/gestion-y-control/planeacion-estrategica/cumplimiento-resolucion-1519-de-2020" TargetMode="External"/><Relationship Id="rId2" Type="http://schemas.openxmlformats.org/officeDocument/2006/relationships/hyperlink" Target="https://www.ifc.gov.co/gestion-y-control/control-interno" TargetMode="External"/><Relationship Id="rId1" Type="http://schemas.openxmlformats.org/officeDocument/2006/relationships/hyperlink" Target="https://www.ifc.gov.co/inicio"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app.powerbi.com/view?r=eyJrIjoiYzkyNTQ1YTMtOGVmMS00OTEyLWEyNTAtOWY4MTNlMDJkYjcxIiwidCI6IjFhMDY3M2M2LTI0ZTEtNDc2ZC1iYjRkLWJhNmE5MWEzYzU4OCIsImMiOjR9" TargetMode="External"/><Relationship Id="rId1" Type="http://schemas.openxmlformats.org/officeDocument/2006/relationships/hyperlink" Target="https://www.ifc.gov.co/participa/rendicion-de-cuentas/historico-de-rendicion-de-cuentas/relacion-de-informes-historicos-de-rendicion-de-cuentas/informe-de-gestion-instituto-financiero-de-casanare-ano-2023"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ifc.gov.co/participa/participacion-ciudadana/plan-de-participacion-ciudadana-2024"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6"/>
  <sheetViews>
    <sheetView workbookViewId="0">
      <selection activeCell="D5" sqref="D5"/>
    </sheetView>
  </sheetViews>
  <sheetFormatPr baseColWidth="10" defaultRowHeight="15" x14ac:dyDescent="0.25"/>
  <sheetData>
    <row r="2" spans="1:2" x14ac:dyDescent="0.25">
      <c r="A2" s="206" t="s">
        <v>11</v>
      </c>
      <c r="B2" s="1" t="s">
        <v>3</v>
      </c>
    </row>
    <row r="3" spans="1:2" x14ac:dyDescent="0.25">
      <c r="A3" s="206"/>
      <c r="B3" t="s">
        <v>4</v>
      </c>
    </row>
    <row r="4" spans="1:2" x14ac:dyDescent="0.25">
      <c r="A4" s="206"/>
      <c r="B4" t="s">
        <v>5</v>
      </c>
    </row>
    <row r="5" spans="1:2" x14ac:dyDescent="0.25">
      <c r="A5" s="206"/>
      <c r="B5" t="s">
        <v>6</v>
      </c>
    </row>
    <row r="6" spans="1:2" x14ac:dyDescent="0.25">
      <c r="A6" s="206"/>
      <c r="B6" t="s">
        <v>7</v>
      </c>
    </row>
    <row r="7" spans="1:2" x14ac:dyDescent="0.25">
      <c r="A7" s="206"/>
      <c r="B7" t="s">
        <v>8</v>
      </c>
    </row>
    <row r="8" spans="1:2" x14ac:dyDescent="0.25">
      <c r="A8" s="2"/>
      <c r="B8" t="s">
        <v>12</v>
      </c>
    </row>
    <row r="9" spans="1:2" x14ac:dyDescent="0.25">
      <c r="A9" s="2"/>
      <c r="B9" t="s">
        <v>13</v>
      </c>
    </row>
    <row r="10" spans="1:2" x14ac:dyDescent="0.25">
      <c r="A10" s="2"/>
      <c r="B10" t="s">
        <v>14</v>
      </c>
    </row>
    <row r="11" spans="1:2" x14ac:dyDescent="0.25">
      <c r="A11" s="2"/>
      <c r="B11" t="s">
        <v>15</v>
      </c>
    </row>
    <row r="12" spans="1:2" x14ac:dyDescent="0.25">
      <c r="A12" s="2"/>
      <c r="B12" t="s">
        <v>16</v>
      </c>
    </row>
    <row r="13" spans="1:2" x14ac:dyDescent="0.25">
      <c r="A13" s="2"/>
      <c r="B13" t="s">
        <v>17</v>
      </c>
    </row>
    <row r="14" spans="1:2" x14ac:dyDescent="0.25">
      <c r="A14" s="2"/>
      <c r="B14" t="s">
        <v>18</v>
      </c>
    </row>
    <row r="15" spans="1:2" x14ac:dyDescent="0.25">
      <c r="A15" s="2"/>
      <c r="B15" t="s">
        <v>19</v>
      </c>
    </row>
    <row r="16" spans="1:2" x14ac:dyDescent="0.25">
      <c r="A16" s="2" t="s">
        <v>20</v>
      </c>
      <c r="B16" t="s">
        <v>21</v>
      </c>
    </row>
    <row r="17" spans="1:2" x14ac:dyDescent="0.25">
      <c r="A17" s="2"/>
      <c r="B17" t="s">
        <v>22</v>
      </c>
    </row>
    <row r="18" spans="1:2" x14ac:dyDescent="0.25">
      <c r="A18" s="2" t="s">
        <v>23</v>
      </c>
      <c r="B18" t="s">
        <v>24</v>
      </c>
    </row>
    <row r="19" spans="1:2" x14ac:dyDescent="0.25">
      <c r="A19" s="2"/>
      <c r="B19" t="s">
        <v>25</v>
      </c>
    </row>
    <row r="20" spans="1:2" x14ac:dyDescent="0.25">
      <c r="A20" s="2"/>
      <c r="B20" s="1" t="s">
        <v>26</v>
      </c>
    </row>
    <row r="21" spans="1:2" x14ac:dyDescent="0.25">
      <c r="A21" s="2"/>
      <c r="B21" t="s">
        <v>9</v>
      </c>
    </row>
    <row r="22" spans="1:2" ht="15" customHeight="1" x14ac:dyDescent="0.25">
      <c r="A22" s="207" t="s">
        <v>27</v>
      </c>
      <c r="B22" s="1" t="s">
        <v>28</v>
      </c>
    </row>
    <row r="23" spans="1:2" x14ac:dyDescent="0.25">
      <c r="A23" s="207"/>
      <c r="B23" s="1" t="s">
        <v>29</v>
      </c>
    </row>
    <row r="24" spans="1:2" x14ac:dyDescent="0.25">
      <c r="A24" s="207"/>
      <c r="B24" s="1" t="s">
        <v>30</v>
      </c>
    </row>
    <row r="25" spans="1:2" x14ac:dyDescent="0.25">
      <c r="A25" s="207"/>
      <c r="B25" s="1" t="s">
        <v>31</v>
      </c>
    </row>
    <row r="26" spans="1:2" x14ac:dyDescent="0.25">
      <c r="A26" s="207"/>
      <c r="B26" s="1" t="s">
        <v>32</v>
      </c>
    </row>
    <row r="27" spans="1:2" x14ac:dyDescent="0.25">
      <c r="A27" s="207"/>
      <c r="B27" s="1" t="s">
        <v>33</v>
      </c>
    </row>
    <row r="28" spans="1:2" x14ac:dyDescent="0.25">
      <c r="A28" s="207"/>
      <c r="B28" s="1" t="s">
        <v>2</v>
      </c>
    </row>
    <row r="29" spans="1:2" x14ac:dyDescent="0.25">
      <c r="A29" s="207"/>
      <c r="B29" s="1" t="s">
        <v>34</v>
      </c>
    </row>
    <row r="30" spans="1:2" x14ac:dyDescent="0.25">
      <c r="A30" s="207"/>
      <c r="B30" s="1" t="s">
        <v>35</v>
      </c>
    </row>
    <row r="31" spans="1:2" x14ac:dyDescent="0.25">
      <c r="A31" s="207"/>
      <c r="B31" s="1" t="s">
        <v>36</v>
      </c>
    </row>
    <row r="32" spans="1:2" x14ac:dyDescent="0.25">
      <c r="A32" s="207"/>
      <c r="B32" s="1" t="s">
        <v>37</v>
      </c>
    </row>
    <row r="33" spans="1:2" x14ac:dyDescent="0.25">
      <c r="A33" s="207"/>
      <c r="B33" t="s">
        <v>10</v>
      </c>
    </row>
    <row r="34" spans="1:2" x14ac:dyDescent="0.25">
      <c r="A34" s="206" t="s">
        <v>47</v>
      </c>
      <c r="B34" s="3" t="s">
        <v>38</v>
      </c>
    </row>
    <row r="35" spans="1:2" x14ac:dyDescent="0.25">
      <c r="A35" s="206"/>
      <c r="B35" s="3" t="s">
        <v>39</v>
      </c>
    </row>
    <row r="36" spans="1:2" x14ac:dyDescent="0.25">
      <c r="A36" s="206"/>
      <c r="B36" s="3" t="s">
        <v>40</v>
      </c>
    </row>
    <row r="37" spans="1:2" x14ac:dyDescent="0.25">
      <c r="A37" s="206"/>
      <c r="B37" s="3" t="s">
        <v>41</v>
      </c>
    </row>
    <row r="38" spans="1:2" x14ac:dyDescent="0.25">
      <c r="A38" s="206"/>
      <c r="B38" s="3" t="s">
        <v>42</v>
      </c>
    </row>
    <row r="39" spans="1:2" x14ac:dyDescent="0.25">
      <c r="A39" s="206"/>
      <c r="B39" s="3" t="s">
        <v>43</v>
      </c>
    </row>
    <row r="40" spans="1:2" x14ac:dyDescent="0.25">
      <c r="A40" s="206"/>
      <c r="B40" s="3" t="s">
        <v>44</v>
      </c>
    </row>
    <row r="41" spans="1:2" x14ac:dyDescent="0.25">
      <c r="A41" s="206"/>
      <c r="B41" s="3" t="s">
        <v>45</v>
      </c>
    </row>
    <row r="42" spans="1:2" x14ac:dyDescent="0.25">
      <c r="A42" s="206"/>
      <c r="B42" s="3" t="s">
        <v>46</v>
      </c>
    </row>
    <row r="43" spans="1:2" x14ac:dyDescent="0.25">
      <c r="B43" s="3"/>
    </row>
    <row r="44" spans="1:2" x14ac:dyDescent="0.25">
      <c r="B44" s="1"/>
    </row>
    <row r="45" spans="1:2" x14ac:dyDescent="0.25">
      <c r="B45" s="1"/>
    </row>
    <row r="46" spans="1:2" x14ac:dyDescent="0.25">
      <c r="B46" s="1"/>
    </row>
  </sheetData>
  <mergeCells count="3">
    <mergeCell ref="A2:A7"/>
    <mergeCell ref="A22:A33"/>
    <mergeCell ref="A34:A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C3" sqref="C3"/>
    </sheetView>
  </sheetViews>
  <sheetFormatPr baseColWidth="10" defaultColWidth="11.42578125" defaultRowHeight="15" x14ac:dyDescent="0.25"/>
  <cols>
    <col min="1" max="1" width="14.42578125" bestFit="1" customWidth="1"/>
    <col min="3" max="3" width="25" customWidth="1"/>
  </cols>
  <sheetData>
    <row r="1" spans="1:3" x14ac:dyDescent="0.25">
      <c r="A1" s="20"/>
      <c r="B1" s="20"/>
      <c r="C1" s="20"/>
    </row>
    <row r="2" spans="1:3" x14ac:dyDescent="0.25">
      <c r="A2" s="24" t="s">
        <v>125</v>
      </c>
      <c r="B2" s="24" t="s">
        <v>92</v>
      </c>
      <c r="C2" s="24" t="s">
        <v>126</v>
      </c>
    </row>
    <row r="3" spans="1:3" x14ac:dyDescent="0.25">
      <c r="A3" s="21">
        <v>0</v>
      </c>
      <c r="B3" s="22">
        <v>45309</v>
      </c>
      <c r="C3" s="21">
        <v>1</v>
      </c>
    </row>
    <row r="4" spans="1:3" x14ac:dyDescent="0.25">
      <c r="A4" s="21"/>
      <c r="B4" s="22"/>
      <c r="C4" s="39"/>
    </row>
    <row r="5" spans="1:3" x14ac:dyDescent="0.25">
      <c r="A5" s="21"/>
      <c r="B5" s="22"/>
      <c r="C5" s="23"/>
    </row>
    <row r="6" spans="1:3" x14ac:dyDescent="0.25">
      <c r="A6" s="21"/>
      <c r="B6" s="22"/>
      <c r="C6" s="23"/>
    </row>
    <row r="7" spans="1:3" x14ac:dyDescent="0.25">
      <c r="A7" s="21"/>
      <c r="B7" s="22"/>
      <c r="C7" s="23"/>
    </row>
    <row r="8" spans="1:3" x14ac:dyDescent="0.25">
      <c r="A8" s="20"/>
      <c r="B8" s="21"/>
      <c r="C8" s="20"/>
    </row>
    <row r="9" spans="1:3" x14ac:dyDescent="0.25">
      <c r="A9" s="20"/>
      <c r="B9" s="21"/>
      <c r="C9" s="20"/>
    </row>
    <row r="10" spans="1:3" x14ac:dyDescent="0.25">
      <c r="A10" s="20"/>
      <c r="B10" s="21"/>
      <c r="C10" s="20"/>
    </row>
    <row r="11" spans="1:3" x14ac:dyDescent="0.25">
      <c r="A11" s="20"/>
      <c r="B11" s="21"/>
      <c r="C11" s="20"/>
    </row>
    <row r="12" spans="1:3" x14ac:dyDescent="0.25">
      <c r="A12" s="20"/>
      <c r="B12" s="20"/>
      <c r="C12" s="20"/>
    </row>
    <row r="13" spans="1:3" x14ac:dyDescent="0.25">
      <c r="A13" s="20"/>
      <c r="B13" s="20"/>
      <c r="C13" s="20"/>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90" zoomScaleNormal="90" workbookViewId="0">
      <selection activeCell="E12" sqref="E12"/>
    </sheetView>
  </sheetViews>
  <sheetFormatPr baseColWidth="10" defaultColWidth="11.42578125" defaultRowHeight="15" x14ac:dyDescent="0.25"/>
  <cols>
    <col min="1" max="1" width="48" customWidth="1"/>
    <col min="2" max="2" width="19" customWidth="1"/>
    <col min="3" max="3" width="29.85546875" customWidth="1"/>
    <col min="4" max="4" width="4.5703125" customWidth="1"/>
    <col min="5" max="5" width="19.42578125" customWidth="1"/>
    <col min="6" max="6" width="23" customWidth="1"/>
  </cols>
  <sheetData>
    <row r="1" spans="1:6" ht="30.75" customHeight="1" x14ac:dyDescent="0.25">
      <c r="A1" s="7" t="s">
        <v>59</v>
      </c>
      <c r="B1" s="7" t="s">
        <v>58</v>
      </c>
      <c r="C1" s="7" t="s">
        <v>57</v>
      </c>
    </row>
    <row r="2" spans="1:6" ht="36" customHeight="1" x14ac:dyDescent="0.25">
      <c r="A2" s="12" t="s">
        <v>371</v>
      </c>
      <c r="B2" s="19">
        <f>'1.GESTIÓN INT. RIESGO'!J13</f>
        <v>1</v>
      </c>
      <c r="C2" s="6" t="str">
        <f t="shared" ref="C2:C11" si="0">+IF(AND(B2&gt;=0,B2&lt;=0.59),"ZONA BAJA",IF(AND(B2&gt;=0.6,B2&lt;=0.79),"ZONA MEDIA","ZONA ALTA"))</f>
        <v>ZONA ALTA</v>
      </c>
    </row>
    <row r="3" spans="1:6" ht="39.75" customHeight="1" x14ac:dyDescent="0.25">
      <c r="A3" s="12" t="s">
        <v>376</v>
      </c>
      <c r="B3" s="19">
        <f>'2. DEBI DILIG PREV LAVADO ACT'!J10</f>
        <v>0.52</v>
      </c>
      <c r="C3" s="6" t="str">
        <f>+IF(AND(B3&gt;=0,B3&lt;=0.59),"ZONA BAJA",IF(AND(B3&gt;=0.6,B3&lt;=0.79),"ZONA MEDIA","ZONA ALTA"))</f>
        <v>ZONA BAJA</v>
      </c>
    </row>
    <row r="4" spans="1:6" ht="24" customHeight="1" x14ac:dyDescent="0.25">
      <c r="A4" s="12" t="s">
        <v>377</v>
      </c>
      <c r="B4" s="19">
        <f>'3. ANTITRÁMITE'!I8</f>
        <v>1</v>
      </c>
      <c r="C4" s="6" t="str">
        <f>+IF(AND(B4&gt;=0,B4&lt;=0.59),"ZONA BAJA",IF(AND(B4&gt;=0.6,B4&lt;=0.79),"ZONA MEDIA","ZONA ALTA"))</f>
        <v>ZONA ALTA</v>
      </c>
    </row>
    <row r="5" spans="1:6" ht="23.25" customHeight="1" x14ac:dyDescent="0.25">
      <c r="A5" s="8" t="s">
        <v>378</v>
      </c>
      <c r="B5" s="19">
        <f>' 4. RENDICIÓN DE CUENTAS'!O20</f>
        <v>1</v>
      </c>
      <c r="C5" s="6" t="str">
        <f>+IF(AND(B5&gt;=0,B5&lt;=0.59),"ZONA BAJA",IF(AND(B5&gt;=0.6,B5&lt;=0.79),"ZONA MEDIA","ZONA ALTA"))</f>
        <v>ZONA ALTA</v>
      </c>
    </row>
    <row r="6" spans="1:6" ht="32.25" customHeight="1" x14ac:dyDescent="0.25">
      <c r="A6" s="12" t="s">
        <v>379</v>
      </c>
      <c r="B6" s="19">
        <f>'5. ATENCIÓN CIUDADANO'!J15</f>
        <v>1</v>
      </c>
      <c r="C6" s="6" t="str">
        <f t="shared" si="0"/>
        <v>ZONA ALTA</v>
      </c>
      <c r="E6" s="10" t="s">
        <v>56</v>
      </c>
      <c r="F6" s="13" t="s">
        <v>55</v>
      </c>
    </row>
    <row r="7" spans="1:6" ht="35.25" customHeight="1" x14ac:dyDescent="0.25">
      <c r="A7" s="12" t="s">
        <v>380</v>
      </c>
      <c r="B7" s="19">
        <f>'6. TRANSP. ACCESO INFOR PÚBLICA'!J13</f>
        <v>1</v>
      </c>
      <c r="C7" s="6" t="str">
        <f t="shared" si="0"/>
        <v>ZONA ALTA</v>
      </c>
      <c r="E7" s="10" t="s">
        <v>54</v>
      </c>
      <c r="F7" s="11" t="s">
        <v>53</v>
      </c>
    </row>
    <row r="8" spans="1:6" ht="28.5" customHeight="1" x14ac:dyDescent="0.25">
      <c r="A8" s="8" t="s">
        <v>381</v>
      </c>
      <c r="B8" s="19">
        <f>'7. APERT INFOR Y DATOS ABIERTOS'!G7</f>
        <v>1</v>
      </c>
      <c r="C8" s="6" t="str">
        <f t="shared" si="0"/>
        <v>ZONA ALTA</v>
      </c>
      <c r="E8" s="10" t="s">
        <v>52</v>
      </c>
      <c r="F8" s="9" t="s">
        <v>51</v>
      </c>
    </row>
    <row r="9" spans="1:6" ht="35.25" customHeight="1" x14ac:dyDescent="0.25">
      <c r="A9" s="8" t="s">
        <v>382</v>
      </c>
      <c r="B9" s="19">
        <f>'8. PARTICIPA E INNOVA GEST PUB '!I7</f>
        <v>1</v>
      </c>
      <c r="C9" s="6" t="str">
        <f t="shared" si="0"/>
        <v>ZONA ALTA</v>
      </c>
    </row>
    <row r="10" spans="1:6" ht="35.25" customHeight="1" x14ac:dyDescent="0.25">
      <c r="A10" s="8" t="s">
        <v>383</v>
      </c>
      <c r="B10" s="19">
        <f>'9. INTEGRIDAD Y ETICA PÚBLICA'!G11</f>
        <v>1</v>
      </c>
      <c r="C10" s="6" t="str">
        <f t="shared" si="0"/>
        <v>ZONA ALTA</v>
      </c>
    </row>
    <row r="11" spans="1:6" ht="26.25" customHeight="1" x14ac:dyDescent="0.25">
      <c r="A11" s="7" t="s">
        <v>50</v>
      </c>
      <c r="B11" s="4">
        <f>AVERAGE(B2:B10)</f>
        <v>0.94666666666666666</v>
      </c>
      <c r="C11" s="6" t="str">
        <f t="shared" si="0"/>
        <v>ZONA ALTA</v>
      </c>
    </row>
    <row r="13" spans="1:6" x14ac:dyDescent="0.25">
      <c r="A13" s="5" t="s">
        <v>49</v>
      </c>
    </row>
    <row r="16" spans="1:6" ht="24" customHeight="1" x14ac:dyDescent="0.25"/>
  </sheetData>
  <sheetProtection formatCells="0"/>
  <conditionalFormatting sqref="C2:C11">
    <cfRule type="containsText" dxfId="10" priority="1" operator="containsText" text="ZONA ALTA">
      <formula>NOT(ISERROR(SEARCH("ZONA ALTA",C2)))</formula>
    </cfRule>
    <cfRule type="containsText" dxfId="9" priority="2" operator="containsText" text="ZONA MEDIA">
      <formula>NOT(ISERROR(SEARCH("ZONA MEDIA",C2)))</formula>
    </cfRule>
    <cfRule type="containsText" dxfId="8" priority="3" operator="containsText" text="ZONA BAJA">
      <formula>NOT(ISERROR(SEARCH("ZONA BAJA",C2)))</formula>
    </cfRule>
  </conditionalFormatting>
  <dataValidations count="1">
    <dataValidation type="decimal" allowBlank="1" showInputMessage="1" showErrorMessage="1" error="Celdas formuladas, por favor no modificar." sqref="B2:B10">
      <formula1>0</formula1>
      <formula2>100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view="pageBreakPreview" topLeftCell="G11" zoomScale="120" zoomScaleNormal="120" zoomScaleSheetLayoutView="120" workbookViewId="0">
      <selection activeCell="J13" sqref="J13"/>
    </sheetView>
  </sheetViews>
  <sheetFormatPr baseColWidth="10" defaultColWidth="11.42578125" defaultRowHeight="15" x14ac:dyDescent="0.2"/>
  <cols>
    <col min="1" max="1" width="25.7109375" style="74" customWidth="1"/>
    <col min="2" max="2" width="3.42578125" style="74" bestFit="1" customWidth="1"/>
    <col min="3" max="3" width="38.7109375" style="74" customWidth="1"/>
    <col min="4" max="4" width="28.140625" style="74" bestFit="1" customWidth="1"/>
    <col min="5" max="5" width="17.5703125" style="74" bestFit="1" customWidth="1"/>
    <col min="6" max="6" width="13.140625" style="74" bestFit="1" customWidth="1"/>
    <col min="7" max="7" width="32.85546875" style="74" customWidth="1"/>
    <col min="8" max="9" width="23.7109375" style="82" customWidth="1"/>
    <col min="10" max="10" width="16.5703125" style="82" customWidth="1"/>
    <col min="11" max="11" width="33" style="82" bestFit="1" customWidth="1"/>
    <col min="12" max="12" width="46" style="82" customWidth="1"/>
    <col min="13" max="16384" width="11.42578125" style="74"/>
  </cols>
  <sheetData>
    <row r="1" spans="1:12" ht="29.25" customHeight="1" x14ac:dyDescent="0.2">
      <c r="A1" s="210" t="s">
        <v>300</v>
      </c>
      <c r="B1" s="211"/>
      <c r="C1" s="211"/>
      <c r="D1" s="211"/>
      <c r="E1" s="211"/>
      <c r="F1" s="211"/>
      <c r="G1" s="211"/>
      <c r="H1" s="211"/>
      <c r="I1" s="211"/>
      <c r="J1" s="211"/>
      <c r="K1" s="211"/>
      <c r="L1" s="211"/>
    </row>
    <row r="2" spans="1:12" ht="20.25" customHeight="1" x14ac:dyDescent="0.2">
      <c r="A2" s="210" t="s">
        <v>117</v>
      </c>
      <c r="B2" s="211"/>
      <c r="C2" s="211"/>
      <c r="D2" s="211"/>
      <c r="E2" s="211"/>
      <c r="F2" s="211"/>
      <c r="G2" s="211"/>
      <c r="H2" s="211"/>
      <c r="I2" s="211"/>
      <c r="J2" s="211"/>
      <c r="K2" s="211"/>
      <c r="L2" s="211"/>
    </row>
    <row r="3" spans="1:12" ht="15.75" x14ac:dyDescent="0.2">
      <c r="A3" s="211" t="s">
        <v>310</v>
      </c>
      <c r="B3" s="211"/>
      <c r="C3" s="211"/>
      <c r="D3" s="211"/>
      <c r="E3" s="211"/>
      <c r="F3" s="211"/>
      <c r="G3" s="211"/>
      <c r="H3" s="72"/>
      <c r="I3" s="72"/>
      <c r="J3" s="72"/>
      <c r="K3" s="72"/>
      <c r="L3" s="72"/>
    </row>
    <row r="4" spans="1:12" ht="49.5" customHeight="1" x14ac:dyDescent="0.2">
      <c r="A4" s="164" t="s">
        <v>60</v>
      </c>
      <c r="B4" s="209" t="s">
        <v>61</v>
      </c>
      <c r="C4" s="209"/>
      <c r="D4" s="164" t="s">
        <v>62</v>
      </c>
      <c r="E4" s="164" t="s">
        <v>307</v>
      </c>
      <c r="F4" s="164" t="s">
        <v>64</v>
      </c>
      <c r="G4" s="164" t="s">
        <v>63</v>
      </c>
      <c r="H4" s="164" t="s">
        <v>361</v>
      </c>
      <c r="I4" s="164" t="s">
        <v>384</v>
      </c>
      <c r="J4" s="164" t="s">
        <v>386</v>
      </c>
      <c r="K4" s="165" t="s">
        <v>359</v>
      </c>
      <c r="L4" s="165" t="s">
        <v>358</v>
      </c>
    </row>
    <row r="5" spans="1:12" ht="96" x14ac:dyDescent="0.2">
      <c r="A5" s="166" t="s">
        <v>220</v>
      </c>
      <c r="B5" s="167" t="s">
        <v>0</v>
      </c>
      <c r="C5" s="168" t="s">
        <v>216</v>
      </c>
      <c r="D5" s="168" t="s">
        <v>217</v>
      </c>
      <c r="E5" s="169">
        <v>45323</v>
      </c>
      <c r="F5" s="169">
        <v>45646</v>
      </c>
      <c r="G5" s="170" t="s">
        <v>77</v>
      </c>
      <c r="H5" s="171">
        <v>1</v>
      </c>
      <c r="I5" s="186">
        <v>1</v>
      </c>
      <c r="J5" s="171">
        <v>1</v>
      </c>
      <c r="K5" s="172" t="s">
        <v>385</v>
      </c>
      <c r="L5" s="173" t="s">
        <v>414</v>
      </c>
    </row>
    <row r="6" spans="1:12" ht="97.5" customHeight="1" x14ac:dyDescent="0.2">
      <c r="A6" s="166" t="s">
        <v>65</v>
      </c>
      <c r="B6" s="174" t="s">
        <v>1</v>
      </c>
      <c r="C6" s="168" t="s">
        <v>66</v>
      </c>
      <c r="D6" s="168" t="s">
        <v>78</v>
      </c>
      <c r="E6" s="169">
        <v>45323</v>
      </c>
      <c r="F6" s="169">
        <v>45646</v>
      </c>
      <c r="G6" s="170" t="s">
        <v>77</v>
      </c>
      <c r="H6" s="171">
        <v>1</v>
      </c>
      <c r="I6" s="186">
        <v>1</v>
      </c>
      <c r="J6" s="171">
        <v>1</v>
      </c>
      <c r="K6" s="185" t="s">
        <v>385</v>
      </c>
      <c r="L6" s="173" t="s">
        <v>414</v>
      </c>
    </row>
    <row r="7" spans="1:12" ht="87.75" customHeight="1" x14ac:dyDescent="0.2">
      <c r="A7" s="208" t="s">
        <v>67</v>
      </c>
      <c r="B7" s="167" t="s">
        <v>68</v>
      </c>
      <c r="C7" s="168" t="s">
        <v>124</v>
      </c>
      <c r="D7" s="168" t="s">
        <v>218</v>
      </c>
      <c r="E7" s="169">
        <v>45293</v>
      </c>
      <c r="F7" s="169">
        <v>45309</v>
      </c>
      <c r="G7" s="169" t="s">
        <v>69</v>
      </c>
      <c r="H7" s="171">
        <v>1</v>
      </c>
      <c r="I7" s="186" t="s">
        <v>415</v>
      </c>
      <c r="J7" s="171" t="s">
        <v>415</v>
      </c>
      <c r="K7" s="175" t="s">
        <v>336</v>
      </c>
      <c r="L7" s="167" t="s">
        <v>335</v>
      </c>
    </row>
    <row r="8" spans="1:12" ht="96" x14ac:dyDescent="0.2">
      <c r="A8" s="208"/>
      <c r="B8" s="167" t="s">
        <v>70</v>
      </c>
      <c r="C8" s="168" t="s">
        <v>225</v>
      </c>
      <c r="D8" s="168" t="s">
        <v>79</v>
      </c>
      <c r="E8" s="169">
        <v>45323</v>
      </c>
      <c r="F8" s="169">
        <v>45646</v>
      </c>
      <c r="G8" s="169" t="s">
        <v>102</v>
      </c>
      <c r="H8" s="171">
        <v>1</v>
      </c>
      <c r="I8" s="186">
        <v>1</v>
      </c>
      <c r="J8" s="171">
        <v>1</v>
      </c>
      <c r="K8" s="172" t="s">
        <v>385</v>
      </c>
      <c r="L8" s="173" t="s">
        <v>414</v>
      </c>
    </row>
    <row r="9" spans="1:12" ht="132" x14ac:dyDescent="0.2">
      <c r="A9" s="208"/>
      <c r="B9" s="174" t="s">
        <v>221</v>
      </c>
      <c r="C9" s="168" t="s">
        <v>223</v>
      </c>
      <c r="D9" s="168" t="s">
        <v>222</v>
      </c>
      <c r="E9" s="169">
        <v>45323</v>
      </c>
      <c r="F9" s="169">
        <v>45646</v>
      </c>
      <c r="G9" s="169" t="s">
        <v>224</v>
      </c>
      <c r="H9" s="171">
        <v>1</v>
      </c>
      <c r="I9" s="186" t="s">
        <v>347</v>
      </c>
      <c r="J9" s="171" t="s">
        <v>347</v>
      </c>
      <c r="K9" s="167" t="s">
        <v>338</v>
      </c>
      <c r="L9" s="167" t="s">
        <v>337</v>
      </c>
    </row>
    <row r="10" spans="1:12" ht="36" hidden="1" x14ac:dyDescent="0.2">
      <c r="A10" s="166" t="s">
        <v>219</v>
      </c>
      <c r="B10" s="174" t="s">
        <v>71</v>
      </c>
      <c r="C10" s="168" t="s">
        <v>72</v>
      </c>
      <c r="D10" s="168" t="s">
        <v>80</v>
      </c>
      <c r="E10" s="169">
        <v>45352</v>
      </c>
      <c r="F10" s="169">
        <v>45641</v>
      </c>
      <c r="G10" s="169" t="s">
        <v>77</v>
      </c>
      <c r="H10" s="171" t="s">
        <v>360</v>
      </c>
      <c r="I10" s="186"/>
      <c r="J10" s="171"/>
      <c r="K10" s="167" t="s">
        <v>360</v>
      </c>
      <c r="L10" s="167" t="s">
        <v>339</v>
      </c>
    </row>
    <row r="11" spans="1:12" ht="132" x14ac:dyDescent="0.2">
      <c r="A11" s="208" t="s">
        <v>73</v>
      </c>
      <c r="B11" s="176" t="s">
        <v>74</v>
      </c>
      <c r="C11" s="168" t="s">
        <v>372</v>
      </c>
      <c r="D11" s="168" t="s">
        <v>75</v>
      </c>
      <c r="E11" s="169">
        <v>45323</v>
      </c>
      <c r="F11" s="169">
        <v>45646</v>
      </c>
      <c r="G11" s="167" t="s">
        <v>76</v>
      </c>
      <c r="H11" s="177">
        <v>1</v>
      </c>
      <c r="I11" s="186">
        <v>1</v>
      </c>
      <c r="J11" s="171">
        <v>1</v>
      </c>
      <c r="K11" s="178" t="s">
        <v>369</v>
      </c>
      <c r="L11" s="178" t="s">
        <v>394</v>
      </c>
    </row>
    <row r="12" spans="1:12" ht="120" x14ac:dyDescent="0.2">
      <c r="A12" s="208"/>
      <c r="B12" s="174" t="s">
        <v>215</v>
      </c>
      <c r="C12" s="168" t="s">
        <v>226</v>
      </c>
      <c r="D12" s="168" t="s">
        <v>227</v>
      </c>
      <c r="E12" s="169">
        <v>45323</v>
      </c>
      <c r="F12" s="169">
        <v>45646</v>
      </c>
      <c r="G12" s="167" t="s">
        <v>211</v>
      </c>
      <c r="H12" s="177">
        <v>1</v>
      </c>
      <c r="I12" s="186">
        <v>1</v>
      </c>
      <c r="J12" s="171">
        <v>1</v>
      </c>
      <c r="K12" s="178" t="s">
        <v>370</v>
      </c>
      <c r="L12" s="178" t="s">
        <v>430</v>
      </c>
    </row>
    <row r="13" spans="1:12" ht="20.25" x14ac:dyDescent="0.2">
      <c r="A13" s="56" t="s">
        <v>375</v>
      </c>
      <c r="C13" s="56"/>
      <c r="H13" s="183">
        <v>1</v>
      </c>
      <c r="I13" s="187">
        <f>SUM(I5:I12)/5</f>
        <v>1</v>
      </c>
      <c r="J13" s="191">
        <f>SUM(J5:J12)/5</f>
        <v>1</v>
      </c>
    </row>
  </sheetData>
  <sheetProtection formatCells="0" formatColumns="0"/>
  <autoFilter ref="A4:L4">
    <filterColumn colId="1" showButton="0"/>
  </autoFilter>
  <mergeCells count="6">
    <mergeCell ref="A11:A12"/>
    <mergeCell ref="B4:C4"/>
    <mergeCell ref="A7:A9"/>
    <mergeCell ref="A1:L1"/>
    <mergeCell ref="A2:L2"/>
    <mergeCell ref="A3:G3"/>
  </mergeCells>
  <hyperlinks>
    <hyperlink ref="K7" r:id="rId1"/>
    <hyperlink ref="K5" r:id="rId2" display="\\NEPTUNO\PublicaCalidad\CALIDAD\SOPORTES SGC\12. ADMINISTRACIÓN GESTION DEL RIESGO\MATRIZ DE RIESGO POR PROCESO 2024"/>
    <hyperlink ref="K6" r:id="rId3"/>
    <hyperlink ref="K8" r:id="rId4" display="\\NEPTUNO\PublicaCalidad\CALIDAD\SOPORTES SGC\12. ADMINISTRACIÓN GESTION DEL RIESGO\MATRIZ DE RIESGO POR PROCESO 2024"/>
  </hyperlinks>
  <pageMargins left="0.70866141732283472" right="0.70866141732283472" top="0.74803149606299213" bottom="0.74803149606299213" header="0.31496062992125984" footer="0.31496062992125984"/>
  <pageSetup scale="56"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topLeftCell="I15" zoomScale="90" zoomScaleNormal="90" zoomScalePageLayoutView="70" workbookViewId="0">
      <selection activeCell="N16" sqref="N16"/>
    </sheetView>
  </sheetViews>
  <sheetFormatPr baseColWidth="10" defaultColWidth="11.42578125" defaultRowHeight="15" x14ac:dyDescent="0.25"/>
  <cols>
    <col min="1" max="1" width="10.28515625" style="26" bestFit="1" customWidth="1"/>
    <col min="2" max="2" width="35.85546875" style="38" customWidth="1"/>
    <col min="3" max="5" width="26.85546875" style="26" customWidth="1"/>
    <col min="6" max="6" width="17.140625" style="26" customWidth="1"/>
    <col min="7" max="7" width="15.42578125" style="26" customWidth="1"/>
    <col min="8" max="8" width="38.28515625" style="26" customWidth="1"/>
    <col min="9" max="9" width="27" style="26" customWidth="1"/>
    <col min="10" max="10" width="12.7109375" style="26" bestFit="1" customWidth="1"/>
    <col min="11" max="11" width="14.140625" style="26" customWidth="1"/>
    <col min="12" max="12" width="13.42578125" style="26" customWidth="1"/>
    <col min="13" max="13" width="16" style="26" customWidth="1"/>
    <col min="14" max="14" width="33.28515625" style="26" customWidth="1"/>
    <col min="15" max="15" width="35.7109375" style="26" customWidth="1"/>
    <col min="16" max="20" width="11.42578125" style="26"/>
    <col min="21" max="21" width="25.42578125" style="26" bestFit="1" customWidth="1"/>
    <col min="22" max="16384" width="11.42578125" style="26"/>
  </cols>
  <sheetData>
    <row r="1" spans="1:21" ht="27.75" customHeight="1" thickBot="1" x14ac:dyDescent="0.3">
      <c r="A1" s="228"/>
      <c r="B1" s="228"/>
      <c r="C1" s="229"/>
      <c r="D1" s="230" t="s">
        <v>127</v>
      </c>
      <c r="E1" s="231"/>
      <c r="F1" s="231"/>
      <c r="G1" s="231"/>
      <c r="H1" s="231"/>
      <c r="I1" s="232" t="s">
        <v>128</v>
      </c>
      <c r="J1" s="233"/>
      <c r="K1" s="233"/>
      <c r="L1" s="233"/>
      <c r="M1" s="234"/>
      <c r="N1" s="241" t="s">
        <v>129</v>
      </c>
      <c r="O1" s="242"/>
      <c r="P1" s="25"/>
    </row>
    <row r="2" spans="1:21" ht="15.75" customHeight="1" thickBot="1" x14ac:dyDescent="0.3">
      <c r="A2" s="228"/>
      <c r="B2" s="228"/>
      <c r="C2" s="229"/>
      <c r="D2" s="243" t="s">
        <v>130</v>
      </c>
      <c r="E2" s="244"/>
      <c r="F2" s="244"/>
      <c r="G2" s="244"/>
      <c r="H2" s="244"/>
      <c r="I2" s="235"/>
      <c r="J2" s="236"/>
      <c r="K2" s="236"/>
      <c r="L2" s="236"/>
      <c r="M2" s="237"/>
      <c r="N2" s="247" t="s">
        <v>131</v>
      </c>
      <c r="O2" s="248"/>
      <c r="P2" s="25"/>
    </row>
    <row r="3" spans="1:21" ht="56.25" customHeight="1" thickBot="1" x14ac:dyDescent="0.3">
      <c r="A3" s="228"/>
      <c r="B3" s="228"/>
      <c r="C3" s="229"/>
      <c r="D3" s="245"/>
      <c r="E3" s="246"/>
      <c r="F3" s="246"/>
      <c r="G3" s="246"/>
      <c r="H3" s="246"/>
      <c r="I3" s="238"/>
      <c r="J3" s="239"/>
      <c r="K3" s="239"/>
      <c r="L3" s="239"/>
      <c r="M3" s="240"/>
      <c r="N3" s="249" t="s">
        <v>132</v>
      </c>
      <c r="O3" s="250"/>
      <c r="P3" s="25"/>
    </row>
    <row r="4" spans="1:21" ht="15.75" customHeight="1" thickBot="1" x14ac:dyDescent="0.3">
      <c r="A4" s="217" t="s">
        <v>133</v>
      </c>
      <c r="B4" s="218" t="s">
        <v>134</v>
      </c>
      <c r="C4" s="220" t="s">
        <v>135</v>
      </c>
      <c r="D4" s="220" t="s">
        <v>136</v>
      </c>
      <c r="E4" s="220" t="s">
        <v>137</v>
      </c>
      <c r="F4" s="226" t="s">
        <v>138</v>
      </c>
      <c r="G4" s="227"/>
      <c r="H4" s="214" t="s">
        <v>139</v>
      </c>
      <c r="I4" s="216" t="s">
        <v>140</v>
      </c>
      <c r="J4" s="221" t="s">
        <v>141</v>
      </c>
      <c r="K4" s="222"/>
      <c r="L4" s="223" t="s">
        <v>142</v>
      </c>
      <c r="M4" s="224" t="s">
        <v>143</v>
      </c>
      <c r="N4" s="225" t="s">
        <v>144</v>
      </c>
      <c r="O4" s="212" t="s">
        <v>145</v>
      </c>
      <c r="P4" s="25"/>
    </row>
    <row r="5" spans="1:21" s="30" customFormat="1" ht="12.75" x14ac:dyDescent="0.2">
      <c r="A5" s="217"/>
      <c r="B5" s="219"/>
      <c r="C5" s="220"/>
      <c r="D5" s="220"/>
      <c r="E5" s="220"/>
      <c r="F5" s="27" t="s">
        <v>146</v>
      </c>
      <c r="G5" s="28" t="s">
        <v>147</v>
      </c>
      <c r="H5" s="215"/>
      <c r="I5" s="216"/>
      <c r="J5" s="29" t="s">
        <v>148</v>
      </c>
      <c r="K5" s="29" t="s">
        <v>147</v>
      </c>
      <c r="L5" s="223"/>
      <c r="M5" s="224"/>
      <c r="N5" s="225"/>
      <c r="O5" s="213"/>
    </row>
    <row r="6" spans="1:21" s="30" customFormat="1" ht="210" x14ac:dyDescent="0.2">
      <c r="A6" s="31" t="str">
        <f>'[14]IDENTIFICACIÓN DEL RIESGO'!A6</f>
        <v>RC1</v>
      </c>
      <c r="B6" s="31" t="str">
        <f>+'[14]IDENTIFICACIÓN DEL RIESGO'!B6</f>
        <v xml:space="preserve">SEGUIMIENTO Y CONTROL </v>
      </c>
      <c r="C6" s="32" t="str">
        <f>+'[14]IDENTIFICACIÓN DEL RIESGO'!D6</f>
        <v>Posibilidad de incurrir en omisión de reportar actos de corrupción observados en el ejercicio del actuar  del Instituto, para favorecer a terceros responsables. (Fraude)</v>
      </c>
      <c r="D6" s="33" t="str">
        <f>+'[14]IDENTIFICACIÓN DEL RIESGO'!F6</f>
        <v xml:space="preserve">*Tráfico de influencias por favorecimiento propio o de terceros
*Omisión ética de los líderes, responsables y colaboradores de los procesos del IFC, en ejercicio de sus funciones o actividades.
</v>
      </c>
      <c r="E6" s="33" t="str">
        <f>+'[14]IDENTIFICACIÓN DEL RIESGO'!G6</f>
        <v xml:space="preserve">* Pérdida de credibilidad al interior de la entidad en el ejercicio de control interno.
* Pérdida de imagen institucional.
* Investigaciones de tipo disciplinario que pueden derivar en responsabilidad fiscal y penal.
</v>
      </c>
      <c r="F6" s="34" t="str">
        <f>+'[14]PROBAB RIESGOS '!I5</f>
        <v>POSIBLE (3)</v>
      </c>
      <c r="G6" s="34" t="str">
        <f>+'[14]PROBAB RIESGOS '!I26</f>
        <v>MODERADO (3)</v>
      </c>
      <c r="H6" s="35" t="str">
        <f>+VLOOKUP(M74,$H$74:$I$98,2,0)</f>
        <v>ALTO</v>
      </c>
      <c r="I6" s="36" t="str">
        <f>+'[14]EVALUACION DE CONTROLES'!D4</f>
        <v xml:space="preserve">* Documentar la socialización de plan anticorrupción y autocontrol a líderes, responsables y colaboradores del IFC.
* Verificar el cumplimiento de los seguimientos al Plan anticorrupción y de atención al ciudadano.
* Realizar campañas de interiorización sobre el autocontrol y el reporte de posibles actos de corrupción.
</v>
      </c>
      <c r="J6" s="36" t="s">
        <v>149</v>
      </c>
      <c r="K6" s="36" t="s">
        <v>150</v>
      </c>
      <c r="L6" s="31" t="str">
        <f>+VLOOKUP(O74,$H$74:$I$98,2,0)</f>
        <v>MODERADO</v>
      </c>
      <c r="M6" s="36" t="s">
        <v>151</v>
      </c>
      <c r="N6" s="36" t="str">
        <f>'[14]IDENTIFICACIÓN DEL RIESGO'!H6</f>
        <v xml:space="preserve">* Documentar la socialización de plan anticorrupción y autocontrol a líderes, responsables y colaboradores del IFC.
* Verificar el cumplimiento de los seguimientos al Plan anticorrupción y de atención al ciudadano.
* Realizar campañas de interiorización sobre el autocontrol y el reporte de posibles actos de corrupción.
</v>
      </c>
      <c r="O6" s="36" t="s">
        <v>152</v>
      </c>
    </row>
    <row r="7" spans="1:21" s="30" customFormat="1" ht="185.25" x14ac:dyDescent="0.2">
      <c r="A7" s="31" t="str">
        <f>'[14]IDENTIFICACIÓN DEL RIESGO'!A7</f>
        <v>RC2</v>
      </c>
      <c r="B7" s="31" t="str">
        <f>+'[14]IDENTIFICACIÓN DEL RIESGO'!B7</f>
        <v xml:space="preserve">GESTION FINANCIERA </v>
      </c>
      <c r="C7" s="32" t="str">
        <f>+'[14]IDENTIFICACIÓN DEL RIESGO'!D7</f>
        <v>Posibilidad de incurrir en fraudes por manejos administrativos y operativos errados  que beneficien intereses propios o de terceros por parte de los que intervienen en el desarrollo de los procedimientos de Tesoreria. (Fraude - Peculado)</v>
      </c>
      <c r="D7" s="33" t="str">
        <f>+'[14]IDENTIFICACIÓN DEL RIESGO'!F7</f>
        <v xml:space="preserve">*Tráfico de influencias, deshonestidad, soborno.
*Manejo inadecuado de claves y token 
*Demora en la conciliación bancaria.
*Fallas en sistema de información.
* Abuso de poder y abuso de confianza
*Reporte de información no confiable.
</v>
      </c>
      <c r="E7" s="33" t="str">
        <f>+'[14]IDENTIFICACIÓN DEL RIESGO'!G7</f>
        <v xml:space="preserve">* Irrecuperabilidad de recursos.
* Investigaciones y sanciones fiscales, disciplinarias.
* Desgaste administrativo
* Pérdida de recursos.  
</v>
      </c>
      <c r="F7" s="34" t="str">
        <f>+'[14]PROBAB RIESGOS '!I6</f>
        <v>POSIBLE (3)</v>
      </c>
      <c r="G7" s="34" t="str">
        <f>+'[14]PROBAB RIESGOS '!I27</f>
        <v>MODERADO (3)</v>
      </c>
      <c r="H7" s="35" t="str">
        <f>+VLOOKUP(M75,$H$74:$I$98,2,0)</f>
        <v>ALTO</v>
      </c>
      <c r="I7" s="36" t="str">
        <f>+'[14]EVALUACION DE CONTROLES'!D5</f>
        <v xml:space="preserve">*Aplicar auditorias especiales al área de tesorería.
*Revisar la debida ejecución de los procedimientos y su correcta aplicabilidad.
*Validar aleatoriamente procesos detallados de tesorería para detectar alertas tempranas.
</v>
      </c>
      <c r="J7" s="36" t="s">
        <v>149</v>
      </c>
      <c r="K7" s="36" t="s">
        <v>150</v>
      </c>
      <c r="L7" s="31" t="str">
        <f>+VLOOKUP(O81,$H$74:$I$98,2,0)</f>
        <v>MODERADO</v>
      </c>
      <c r="M7" s="36" t="s">
        <v>151</v>
      </c>
      <c r="N7" s="36" t="str">
        <f>'[14]IDENTIFICACIÓN DEL RIESGO'!H7</f>
        <v xml:space="preserve">*Aplicar auditorias especiales al área de tesorería.
*Revisar la debida ejecución de los procedimientos y su correcta aplicabilidad.
*Validar aleatoriamente procesos detallados de tesorería para detectar alertas tempranas.
</v>
      </c>
      <c r="O7" s="36" t="s">
        <v>153</v>
      </c>
    </row>
    <row r="8" spans="1:21" s="30" customFormat="1" ht="88.5" customHeight="1" x14ac:dyDescent="0.25">
      <c r="A8" s="31" t="str">
        <f>'[14]IDENTIFICACIÓN DEL RIESGO'!A8</f>
        <v>RC3</v>
      </c>
      <c r="B8" s="31" t="str">
        <f>+'[14]IDENTIFICACIÓN DEL RIESGO'!B8</f>
        <v xml:space="preserve">GESTION FINANCIERA </v>
      </c>
      <c r="C8" s="32" t="str">
        <f>+'[14]IDENTIFICACIÓN DEL RIESGO'!D8</f>
        <v>Posibilidad de incurrir en fraudes por manejos administrativos y operativos errados  que beneficien intereses propios o de terceros por parte de los que intervienen en el desarrollo de los procedimientos asociados al área de presupuesto  contabilidad. (Fraude - Peculado)</v>
      </c>
      <c r="D8" s="33" t="str">
        <f>+'[14]IDENTIFICACIÓN DEL RIESGO'!F8</f>
        <v xml:space="preserve">*Ausencia de políticas y procedimientos  de seguridad de la información.
*Carencia de recursos para cumplir con la programación pactada en pagos. 
*Distorsión de los flujos proyectados de caja.                                                               
*Ataque externo a las redes de los sistemas de información del Instituto.
*Intervención indebida de un(os) servidor(es) público(s) para alterar el sistema y/o borrar información.
*Cambio de los estados financieros con el fin de encubrir operaciones fraudulentas.
*Ejecución de gastos no autorizados o no incluidos en el plan de adquisiciones 
*Cambio de los estados financieros con el fin de encubrir operaciones fraudulentas.
</v>
      </c>
      <c r="E8" s="33" t="str">
        <f>+'[14]IDENTIFICACIÓN DEL RIESGO'!G8</f>
        <v xml:space="preserve">* Incumplimiento y afectación presupuestal aprobado para la respectiva vigencia.
*Perdida de seguridad, confiable e integridad de la información.
* No generación de la información presupuestal.
* Fuga de información privilegiada y posibles sanciones.
* Reprocesos, perdidas económicas y posibles sanciones al Instituto y/o servidores responsables.
*Detrimento patrimonial.
*Afectación de la liquidez.
* Desgaste administrativo.                       
* Incumplimiento de metas.   
</v>
      </c>
      <c r="F8" s="34" t="str">
        <f>+'[14]PROBAB RIESGOS '!I7</f>
        <v>POSIBLE (3)</v>
      </c>
      <c r="G8" s="34" t="str">
        <f>+'[14]PROBAB RIESGOS '!I28</f>
        <v>MODERADO (3)</v>
      </c>
      <c r="H8" s="35" t="str">
        <f>+VLOOKUP(H86,$H$74:$I$98,2,0)</f>
        <v>ALTO</v>
      </c>
      <c r="I8" s="36" t="str">
        <f>+'[14]EVALUACION DE CONTROLES'!D6</f>
        <v xml:space="preserve">* Aplicar auditorias especiales al área de presupuesto y contabilidad.
* Revisar la debida ejecución de los procedimientos y su correcta aplicabilidad.
* Validar aleatoriamente procesos detallados de presupuesto y contabilidad para detectar alertas tempranas.
</v>
      </c>
      <c r="J8" s="37"/>
      <c r="K8" s="37"/>
      <c r="L8" s="31" t="str">
        <f>+VLOOKUP(O76,$H$74:$I$98,2,0)</f>
        <v>MODERADO</v>
      </c>
      <c r="M8" s="37" t="s">
        <v>151</v>
      </c>
      <c r="N8" s="36" t="str">
        <f>'[14]IDENTIFICACIÓN DEL RIESGO'!H8</f>
        <v xml:space="preserve">* Aplicar auditorias especiales al área de presupuesto y contabilidad.
* Revisar la debida ejecución de los procedimientos y su correcta aplicabilidad.
* Validar aleatoriamente procesos detallados de presupuesto y contabilidad para detectar alertas tempranas.
</v>
      </c>
      <c r="O8" s="36" t="s">
        <v>153</v>
      </c>
      <c r="P8" s="26"/>
      <c r="Q8" s="26"/>
      <c r="R8" s="26"/>
      <c r="S8" s="26"/>
      <c r="T8" s="26"/>
      <c r="U8" s="26"/>
    </row>
    <row r="9" spans="1:21" ht="384.75" x14ac:dyDescent="0.25">
      <c r="A9" s="31" t="str">
        <f>'[14]IDENTIFICACIÓN DEL RIESGO'!A9</f>
        <v>RC4</v>
      </c>
      <c r="B9" s="31" t="str">
        <f>+'[14]IDENTIFICACIÓN DEL RIESGO'!B9</f>
        <v xml:space="preserve">GESTION DOCUMENTAL </v>
      </c>
      <c r="C9" s="32" t="str">
        <f>+'[14]IDENTIFICACIÓN DEL RIESGO'!D9</f>
        <v>Posibilidad de incurrir en fallas amdinistrativas por inadecuada salvaguarda y custodia de los documentos de la entidad y administrados por la entidad con información de terceros. (Utilización indebida de información oficial privilegiada)</v>
      </c>
      <c r="D9" s="33" t="str">
        <f>+'[14]IDENTIFICACIÓN DEL RIESGO'!F9</f>
        <v xml:space="preserve">*Inexistencia de un protocolo o reglamento donde se especifiquen las condiciones del prestamo de documentos.
*Fallas o errores en el software de gestión documental.
*Recurso humano no capacitado y competente.
*Instalaciones inadecuadas y poco seguras. 
*Acceso no restringido a las áreas de custodia de información. 
*Préstamo de documentos sin control y registro.
*Abuso de poder y de confianza.
*Inexistencia en el control y seguimiento en la entrega de archivo de gestión a archivo central.
*Extravío de documentos custodiados por el archivo central.
</v>
      </c>
      <c r="E9" s="33" t="str">
        <f>+'[14]IDENTIFICACIÓN DEL RIESGO'!G9</f>
        <v xml:space="preserve">* Investigaciones disciplinarias a servidores públicos responsables.
* Pérdida procesal. 
* Desamparo de garantías. 
* Detrimento patrimonial. 
* Desgaste administrativo.
</v>
      </c>
      <c r="F9" s="34" t="str">
        <f>+'[14]PROBAB RIESGOS '!I8</f>
        <v>POSIBLE (3)</v>
      </c>
      <c r="G9" s="34" t="str">
        <f>+'[14]PROBAB RIESGOS '!I29</f>
        <v>MODERADO (3)</v>
      </c>
      <c r="H9" s="35" t="str">
        <f>+VLOOKUP(M77,$H$74:$I$98,2,0)</f>
        <v>ALTO</v>
      </c>
      <c r="I9" s="36" t="str">
        <f>+'[14]EVALUACION DE CONTROLES'!D7</f>
        <v xml:space="preserve">* Revisar periódicamente el registro y control de préstamos y devoluciones de documentos a través de formato establecido.
* Revisar que se apliquen los protocolos para el ingreso de personal al área de archivo.
* Revisar que se cumpla con  la clasificación de la documentación garantizado la información confidencial y asegurar su custodia y permisos de consulta.
</v>
      </c>
      <c r="J9" s="36" t="s">
        <v>149</v>
      </c>
      <c r="K9" s="36" t="s">
        <v>150</v>
      </c>
      <c r="L9" s="31" t="str">
        <f>+VLOOKUP(O78,$H$74:$I$98,2,0)</f>
        <v>MODERADO</v>
      </c>
      <c r="M9" s="36" t="s">
        <v>151</v>
      </c>
      <c r="N9" s="36" t="str">
        <f>'[14]IDENTIFICACIÓN DEL RIESGO'!H9</f>
        <v xml:space="preserve">* Revisar periódicamente el registro y control de préstamos y devoluciones de documentos a través de formato establecido.
* Revisar que se apliquen los protocolos para el ingreso de personal al área de archivo.
* Revisar que se cumpla con  la clasificación de la documentación garantizado la información confidencial y asegurar su custodia y permisos de consulta.
</v>
      </c>
      <c r="O9" s="36" t="s">
        <v>154</v>
      </c>
    </row>
    <row r="10" spans="1:21" ht="199.5" x14ac:dyDescent="0.25">
      <c r="A10" s="31" t="str">
        <f>'[14]IDENTIFICACIÓN DEL RIESGO'!A10</f>
        <v>RC5</v>
      </c>
      <c r="B10" s="31" t="str">
        <f>+'[14]IDENTIFICACIÓN DEL RIESGO'!B10</f>
        <v xml:space="preserve">RECURSOS FISICOS </v>
      </c>
      <c r="C10" s="32" t="str">
        <f>+'[14]IDENTIFICACIÓN DEL RIESGO'!D10</f>
        <v>Posibilidad de perdida de equipos y muebles derivadas del hurto de los mismos. (Peculado)</v>
      </c>
      <c r="D10" s="33" t="str">
        <f>+'[14]IDENTIFICACIÓN DEL RIESGO'!F10</f>
        <v xml:space="preserve">*Falta de control en el almacenamiento de muebles y enseres.
*Diferencias entre el inventario real  y los registros
*Controles de seguridad ineficientes.
*Abuso de confianza y abuso de autoridad.
*Controles ineficientes en la entrada y salida de bienes.
</v>
      </c>
      <c r="E10" s="33" t="str">
        <f>+'[14]IDENTIFICACIÓN DEL RIESGO'!G10</f>
        <v xml:space="preserve">* Detrimento patrimonial
* Disminución de activos.
* Afectación en la normal operación del instituto.
* Desgaste administrativo.
* Investigaciones disciplinarias o fiscales a responsables. </v>
      </c>
      <c r="F10" s="34" t="str">
        <f>+'[14]PROBAB RIESGOS '!I9</f>
        <v>IMPROBABLE (2)</v>
      </c>
      <c r="G10" s="34" t="str">
        <f>+'[14]PROBAB RIESGOS '!I30</f>
        <v>MAYOR (4)</v>
      </c>
      <c r="H10" s="35" t="str">
        <f>+VLOOKUP(M79,$H$74:$I$98,2,0)</f>
        <v>ALTO</v>
      </c>
      <c r="I10" s="36" t="str">
        <f>+'[14]EVALUACION DE CONTROLES'!D8</f>
        <v>* Garantizar la existencia de póliza de amparo de bienes vigente.</v>
      </c>
      <c r="J10" s="36" t="s">
        <v>149</v>
      </c>
      <c r="K10" s="36" t="s">
        <v>150</v>
      </c>
      <c r="L10" s="31" t="str">
        <f>+VLOOKUP(O74,$H$74:$I$98,2,0)</f>
        <v>MODERADO</v>
      </c>
      <c r="M10" s="36" t="s">
        <v>155</v>
      </c>
      <c r="N10" s="36" t="str">
        <f>'[14]IDENTIFICACIÓN DEL RIESGO'!H10</f>
        <v>* Garantizar la existencia de póliza de amparo de bienes vigente.</v>
      </c>
      <c r="O10" s="36" t="s">
        <v>156</v>
      </c>
    </row>
    <row r="11" spans="1:21" ht="409.5" x14ac:dyDescent="0.25">
      <c r="A11" s="31" t="str">
        <f>'[14]IDENTIFICACIÓN DEL RIESGO'!A11</f>
        <v>RC6</v>
      </c>
      <c r="B11" s="31" t="str">
        <f>+'[14]IDENTIFICACIÓN DEL RIESGO'!B11</f>
        <v>CONTRATACION</v>
      </c>
      <c r="C11" s="32" t="str">
        <f>+'[14]IDENTIFICACIÓN DEL RIESGO'!D11</f>
        <v>Posibilidad de incurrir en indebido tratamiento de los procesos de contratación para favorecer a terceros sin el cumplimiento de los parametros y requisitos jurídicos, técnicos, financieros y/o económicos fijados y/o establecidos en la normatividad vigente aplicable a la materia (Artículos 397, 409, 410, 413 y 414  del Código Penal : 1) Peculado por Apropiación; 2) Interés Indebido en la Celebración de Contratos; 3) Contrato sin el Cumplimiento de Requisitos Legales; 4) Prevaricato por Acción y 5) Prevaricato por Omisión)</v>
      </c>
      <c r="D11" s="33" t="str">
        <f>+'[14]IDENTIFICACIÓN DEL RIESGO'!F11</f>
        <v xml:space="preserve">* Incumplimiento en la aplicación de la normatividad vigente.
* Omisión en el cumplimiento de obligaciones y de responsabilidades.
* Creación de necesidades para favorecimiento a un tercero.
* Establecimiento de requisitos habilitantes o de ponderación para favorecer a un tercero.
</v>
      </c>
      <c r="E11" s="33" t="str">
        <f>+'[14]IDENTIFICACIÓN DEL RIESGO'!G11</f>
        <v xml:space="preserve">*No  satisfacción de la necesidad por la contratación con personas no idóneas o sin experiencia o sin capacidad para la ejecución del contrato.
* Posible pérdida de recursos públicos (detrimento patrimonial)
* Eventuales procesos disciplinarios,  fiscales, patrimonial, penales, y/o ético profesionales.
* Responsabilidad de cáracter institucional y personal.
</v>
      </c>
      <c r="F11" s="34" t="str">
        <f>+'[14]PROBAB RIESGOS '!I10</f>
        <v>POSIBLE (3)</v>
      </c>
      <c r="G11" s="34" t="str">
        <f>+'[14]PROBAB RIESGOS '!I31</f>
        <v>MODERADO (3)</v>
      </c>
      <c r="H11" s="35" t="str">
        <f>+VLOOKUP(M80,$H$74:$I$98,2,0)</f>
        <v>ALTO</v>
      </c>
      <c r="I11" s="36" t="str">
        <f>+'[14]EVALUACION DE CONTROLES'!D9</f>
        <v>* Verificar la existencia de la necesidad.
* Fijar requisitos conforme a la normatividad vigente aplicable a la materia y/o dirigidos a la satisfacción de la necesidad.
* Dejar evidencia dentro de cada expediente de contratación del cumplimiento de los requisitos exigidos.
* Verificar el cumplimiento de requisitos de acuerdo a la necesidad, las actividades y objetos contractuales de cada proceso.
* Dejar constancia escrita de la verificación del cumplimiento de requisitos.  
* Dar cumplimiento a los principios de la contratación estatal y de la función pública.</v>
      </c>
      <c r="J11" s="36" t="s">
        <v>149</v>
      </c>
      <c r="K11" s="36" t="s">
        <v>150</v>
      </c>
      <c r="L11" s="31" t="str">
        <f>+VLOOKUP(O79,$H$74:$I$98,2,0)</f>
        <v>MODERADO</v>
      </c>
      <c r="M11" s="36" t="s">
        <v>151</v>
      </c>
      <c r="N11" s="36" t="str">
        <f>'[14]IDENTIFICACIÓN DEL RIESGO'!H11</f>
        <v>* Verificar la existencia de la necesidad.
* Fijar requisitos conforme a la normatividad vigente aplicable a la materia y/o dirigidos a la satisfacción de la necesidad.
* Dejar evidencia dentro de cada expediente de contratación del cumplimiento de los requisitos exigidos.
* Verificar el cumplimiento de requisitos de acuerdo a la necesidad, las actividades y objetos contractuales de cada proceso.
* Dejar constancia escrita de la verificación del cumplimiento de requisitos.  
* Dar cumplimiento a los principios de la contratación estatal y de la función pública.</v>
      </c>
      <c r="O11" s="36" t="s">
        <v>157</v>
      </c>
    </row>
    <row r="12" spans="1:21" ht="409.5" x14ac:dyDescent="0.25">
      <c r="A12" s="31" t="str">
        <f>'[14]IDENTIFICACIÓN DEL RIESGO'!A12</f>
        <v>RC7</v>
      </c>
      <c r="B12" s="31" t="str">
        <f>+'[14]IDENTIFICACIÓN DEL RIESGO'!B12</f>
        <v>CONTRATACION</v>
      </c>
      <c r="C12" s="32" t="str">
        <f>+'[14]IDENTIFICACIÓN DEL RIESGO'!D12</f>
        <v>Posibilidad de incurrir en omisión y favorecimiento de terceros por el Incumplimiento del objeto contractual o de actividades o de las obligaciones del contrato por parte del Contratista. (Artículos 397, 410, 413 y 414  del Código Penal : 1) Peculado por Apropiación; 2) Contrato sin el Cumplimiento de Requisitos Legales; 4) Prevaricato por Acción y 5) Prevaricato por Omisión)</v>
      </c>
      <c r="D12" s="33" t="str">
        <f>+'[14]IDENTIFICACIÓN DEL RIESGO'!F12</f>
        <v>* Fallas de los Supervisores en el proceso de verificación del cumplimiento del contrato por parte del Contratista .
* Falta de monitoreo periódico del cumplimiento de las actividades u obligaciones de los contratistas.    
* Falta de conocimiento del contenido y alcance del contrato.
* Incumplimiento de las obligaciones legales, normativas y reglamentarias sobre el seguimiento a la correcta ejecución contractual.</v>
      </c>
      <c r="E12" s="33" t="str">
        <f>+'[14]IDENTIFICACIÓN DEL RIESGO'!G12</f>
        <v xml:space="preserve">* Riesgo de no satisfacción de la necesidad por no vigilar la correcta ejecución del contrato.
* Posible pérdida de recursos públicos (detrimento patrimonial).
* Responsabilidad de cáracter institucional y/o personal .
*Eventuales procesos disciplinarios,  fiscales, patrimonial, penales, y/o ético profesionales.
</v>
      </c>
      <c r="F12" s="34" t="str">
        <f>+'[14]PROBAB RIESGOS '!I11</f>
        <v>POSIBLE (3)</v>
      </c>
      <c r="G12" s="34" t="str">
        <f>+'[14]PROBAB RIESGOS '!I32</f>
        <v>MODERADO (3)</v>
      </c>
      <c r="H12" s="35" t="str">
        <f>+VLOOKUP(M81,$H$74:$I$98,2,0)</f>
        <v>ALTO</v>
      </c>
      <c r="I12" s="36" t="str">
        <f>+'[14]EVALUACION DE CONTROLES'!D10</f>
        <v>* Conocimiento de los Supervisores acerca del contenido y alcance del contrato.   
* Seguimiento periódico a la ejecución del contrato por parte de la Supervisión.     
* Verificación por parte del Supervisor del cumplimiento de las exigencias contractuales, legales y normativas de las actividades ejecutadas.          
* Revisión por parte de la Supervisión de los términos y condiciones del contrato, para exigir el cumplimiento del mismo.                                    
* Garantizar la transparencia y la moralidad en la contratación con el seguimiento juicioso y responsable de la correcta ejecución contractual.</v>
      </c>
      <c r="J12" s="36" t="s">
        <v>149</v>
      </c>
      <c r="K12" s="36" t="s">
        <v>150</v>
      </c>
      <c r="L12" s="31" t="str">
        <f>+VLOOKUP(O80,$H$74:$I$98,2,0)</f>
        <v>MODERADO</v>
      </c>
      <c r="M12" s="36" t="s">
        <v>151</v>
      </c>
      <c r="N12" s="36" t="str">
        <f>'[14]IDENTIFICACIÓN DEL RIESGO'!H12</f>
        <v>* Conocimiento de los Supervisores acerca del contenido y alcance del contrato.   
* Seguimiento periódico a la ejecución del contrato por parte de la Supervisión.     
* Verificación por parte del Supervisor del cumplimiento de las exigencias contractuales, legales y normativas de las actividades ejecutadas.          
* Revisión por parte de la Supervisión de los términos y condiciones del contrato, para exigir el cumplimiento del mismo.                                    
* Garantizar la transparencia y la moralidad en la contratación con el seguimiento juicioso y responsable de la correcta ejecución contractual.</v>
      </c>
      <c r="O12" s="36" t="s">
        <v>157</v>
      </c>
    </row>
    <row r="13" spans="1:21" ht="75.75" customHeight="1" x14ac:dyDescent="0.25">
      <c r="A13" s="31" t="str">
        <f>'[14]IDENTIFICACIÓN DEL RIESGO'!A13</f>
        <v>RC8</v>
      </c>
      <c r="B13" s="31" t="str">
        <f>+'[14]IDENTIFICACIÓN DEL RIESGO'!B13</f>
        <v xml:space="preserve">ATENCION AL CLIENTE Y COMUNICACIONES </v>
      </c>
      <c r="C13" s="32" t="str">
        <f>+'[14]IDENTIFICACIÓN DEL RIESGO'!D13</f>
        <v>Posibilidad de incurrir en perdida  reputacional y economica por la omisión de respuestas oportunas y adecuadas dentro del manejo de PQR´s. (Disciplinario)</v>
      </c>
      <c r="D13" s="33" t="str">
        <f>+'[14]IDENTIFICACIÓN DEL RIESGO'!F13</f>
        <v xml:space="preserve">*Fallas administrativas.
*Omisión del procedimiento de atención al cliente y comunicaciones, resoluciones y directivas para la atención oportuna de las solicitudes.
*Debilidad en los procesos y en las etapas de seguimiento.
</v>
      </c>
      <c r="E13" s="33" t="str">
        <f>+'[14]IDENTIFICACIÓN DEL RIESGO'!G13</f>
        <v xml:space="preserve">* Desgaste administrativo.
* Perjuicio para el Instituto.
* Implicaciones económicas
* Implicaciones disciplinarias a servidores públicos responsables. 
* Demoras en la entrega de las comunicaciones oficiales enviadas y recibidas, viéndose reflejada en el vencimiento de tiempos de respuesta.
</v>
      </c>
      <c r="F13" s="34" t="str">
        <f>+'[14]PROBAB RIESGOS '!I12</f>
        <v>PROBABLE (4)</v>
      </c>
      <c r="G13" s="34" t="str">
        <f>+'[14]PROBAB RIESGOS '!I33</f>
        <v>MODERADO (3)</v>
      </c>
      <c r="H13" s="35" t="str">
        <f>+VLOOKUP(H81,$H$74:$I$98,2,0)</f>
        <v>ALTO</v>
      </c>
      <c r="I13" s="36" t="str">
        <f>+'[14]EVALUACION DE CONTROLES'!D11</f>
        <v xml:space="preserve">*Presentar oportunamente el informe de atención al cliente antes el comité institucional de gestión y desempeño y el comité de riesgos con las observaciones y reporte de novedades en la atención oportuna de las solicitudes de clientes y usuarios. 
*Revisar el seguimiento y aplicabilidad de las decisiones tomadas en el comité institucional de gestión  desempeño y el comité de riesgos dentro del cumplimiento de la atención a las solicitudes de los clientes y usuarios.
</v>
      </c>
      <c r="J13" s="36" t="s">
        <v>158</v>
      </c>
      <c r="K13" s="36" t="s">
        <v>159</v>
      </c>
      <c r="L13" s="31" t="str">
        <f>+VLOOKUP(O80,$H$74:$I$98,2,0)</f>
        <v>MODERADO</v>
      </c>
      <c r="M13" s="36" t="s">
        <v>151</v>
      </c>
      <c r="N13" s="36" t="str">
        <f>'[14]IDENTIFICACIÓN DEL RIESGO'!H13</f>
        <v xml:space="preserve">*Presentar oportunamente el informe de atención al cliente antes el comité institucional de gestión y desempeño y el comité de riesgos con las observaciones y reporte de novedades en la atención oportuna de las solicitudes de clientes y usuarios. 
*Revisar el seguimiento y aplicabilidad de las decisiones tomadas en el comité institucional de gestión  desempeño y el comité de riesgos dentro del cumplimiento de la atención a las solicitudes de los clientes y usuarios.
</v>
      </c>
      <c r="O13" s="36" t="s">
        <v>160</v>
      </c>
    </row>
    <row r="14" spans="1:21" ht="356.25" x14ac:dyDescent="0.25">
      <c r="A14" s="31" t="str">
        <f>'[14]IDENTIFICACIÓN DEL RIESGO'!A14</f>
        <v>RC9</v>
      </c>
      <c r="B14" s="31" t="str">
        <f>+'[14]IDENTIFICACIÓN DEL RIESGO'!B14</f>
        <v xml:space="preserve">GESTION FINANCIACION </v>
      </c>
      <c r="C14" s="32" t="str">
        <f>+'[14]IDENTIFICACIÓN DEL RIESGO'!D14</f>
        <v>Posibilidad de recibir o solicitar cualquier dadiva u otorgar beneficio a nombre propio o de tercero en ejercio de sus funciones administrativas u operativas  derivadas de la concentración del poder o de deficiencias de los procedimientos asociados al portafolio de productos y servicios.(Cohecho Propio e Impropio)</v>
      </c>
      <c r="D14" s="33" t="str">
        <f>+'[14]IDENTIFICACIÓN DEL RIESGO'!F14</f>
        <v xml:space="preserve">*Cobro y/o recibo de dádivas por otorgamiento de crédito.
*Tráfico de influencias para la emisión de conceptos, que puedan beneficiar a personas naturales o jurídicas.
*Deshonestidad de los funcionarios del Instituto.
*Tramite de productos o servicios sin el cumplimiento de los requisitos requeridos. 
*Incumplimiento de procedimiento PGN01-00 RECEPCIÓN ESTUDIO Y APROBACION DE CREDITO y demás procedimientos.
*Aplicación errada de pagos en el sistema con intención directa de beneficios a terceros.
</v>
      </c>
      <c r="E14" s="33" t="str">
        <f>+'[14]IDENTIFICACIÓN DEL RIESGO'!G14</f>
        <v xml:space="preserve">* Perdida Reputacional.
* Incumplimiento de inversiones y posible detrimento patrimonial.
* Deterioro y posible pérdida de activos de la entidad.
* Iliquidez del instituto.
* Disminución de la rentabilidad.
* Aumento de los índices de cartera vencida.
</v>
      </c>
      <c r="F14" s="34" t="str">
        <f>+'[14]PROBAB RIESGOS '!I13</f>
        <v>IMPROBABLE (2)</v>
      </c>
      <c r="G14" s="34" t="str">
        <f>+'[14]PROBAB RIESGOS '!I34</f>
        <v>MAYOR (4)</v>
      </c>
      <c r="H14" s="35" t="str">
        <f>+VLOOKUP(M82,$H$74:$I$98,2,0)</f>
        <v>ALTO</v>
      </c>
      <c r="I14" s="36" t="str">
        <f>+'[14]EVALUACION DE CONTROLES'!D12</f>
        <v xml:space="preserve">*Fortalecer canales para recepción de quejas por parte del ciudadano.
*Revisión aleatoria de parte de las área seguimiento y control a fin de detectar, evitar y mitigar posible materialización de riesgos.
*Revisar y analizar el desarrollo de los procedimientos asociados a Gestión Financiación, señales de alerta temprana que permitan la debida administración de riesgo.
*Seguimiento permanente a la oportuna atención de las quejas presentadas por los clientes y usuarios.
</v>
      </c>
      <c r="J14" s="36" t="s">
        <v>149</v>
      </c>
      <c r="K14" s="36" t="s">
        <v>150</v>
      </c>
      <c r="L14" s="31" t="str">
        <f>+VLOOKUP(O82,$H$74:$I$98,2,0)</f>
        <v>MODERADO</v>
      </c>
      <c r="M14" s="36" t="s">
        <v>155</v>
      </c>
      <c r="N14" s="36" t="str">
        <f>'[14]IDENTIFICACIÓN DEL RIESGO'!H14</f>
        <v xml:space="preserve">*Fortalecer canales para recepción de quejas por parte del ciudadano.
*Revisión aleatoria de parte de las área seguimiento y control a fin de detectar, evitar y mitigar posible materialización de riesgos.
*Revisar y analizar el desarrollo de los procedimientos asociados a Gestión Financiación, señales de alerta temprana que permitan la debida administración de riesgo.
*Seguimiento permanente a la oportuna atención de las quejas presentadas por los clientes y usuarios.
</v>
      </c>
      <c r="O14" s="36" t="s">
        <v>161</v>
      </c>
    </row>
    <row r="15" spans="1:21" ht="228" x14ac:dyDescent="0.25">
      <c r="A15" s="31" t="str">
        <f>'[14]IDENTIFICACIÓN DEL RIESGO'!A15</f>
        <v>RC10</v>
      </c>
      <c r="B15" s="31" t="str">
        <f>+'[14]IDENTIFICACIÓN DEL RIESGO'!B15</f>
        <v xml:space="preserve">GESTION TECNOLOGICA </v>
      </c>
      <c r="C15" s="32" t="str">
        <f>+'[14]IDENTIFICACIÓN DEL RIESGO'!D15</f>
        <v>Posibilidad de incurrir afectación económica y reputacional por la afectación de los canales informáticos que ponen en riesgo la continuidad del negocio y los activos informáticos de la entidad, debido a fallas en la conservación y seguridad de los sistemas que contienen el almacenamiento, conservación y cuidado de la información sistemática. (Fraude)</v>
      </c>
      <c r="D15" s="33" t="str">
        <f>+'[14]IDENTIFICACIÓN DEL RIESGO'!F15</f>
        <v xml:space="preserve">*Complicidad con terceros.
*No aplicación de perfiles de seguridad. 
*Falta de políticas para el manejo de información.
*Abuso de autoridad y abuso de confianza en el manejo de la información en los sistemas y su manipulación.
*Deshabilitación de la protección del sistema  por manipulación malintencionada de los equipos.
</v>
      </c>
      <c r="E15" s="33" t="str">
        <f>+'[14]IDENTIFICACIÓN DEL RIESGO'!G15</f>
        <v xml:space="preserve">* Información no confiable
* Pérdida de imagen institucional 
* Investigaciones disciplinarias.
* Detrimento Patrimonial.
</v>
      </c>
      <c r="F15" s="34" t="str">
        <f>+'[14]PROBAB RIESGOS '!I14</f>
        <v>IMPROBABLE (2)</v>
      </c>
      <c r="G15" s="34" t="str">
        <f>+'[14]PROBAB RIESGOS '!I35</f>
        <v>MAYOR 4</v>
      </c>
      <c r="H15" s="35" t="str">
        <f>+VLOOKUP(H89,$H$74:$I$98,2,0)</f>
        <v>EXTREMO</v>
      </c>
      <c r="I15" s="36" t="str">
        <f>+'[14]EVALUACION DE CONTROLES'!D13</f>
        <v>*Verificar la realización de las copias de seguridad, antivirus y protección de sistemas tanto en los equipos de la entidad como personales de los colaboradores.
*Validad y garantizar que los permisos asociados a los colaboradores no extralimiten el desarrollo de las funciones o actividades.
*Verificar el cumplimiento del plan de mantenimeinto de equipos de computo.</v>
      </c>
      <c r="J15" s="36" t="s">
        <v>149</v>
      </c>
      <c r="K15" s="36" t="s">
        <v>150</v>
      </c>
      <c r="L15" s="31" t="str">
        <f>+VLOOKUP(O82,$H$74:$I$98,2,0)</f>
        <v>MODERADO</v>
      </c>
      <c r="M15" s="36" t="s">
        <v>151</v>
      </c>
      <c r="N15" s="36" t="str">
        <f>'[14]IDENTIFICACIÓN DEL RIESGO'!H15</f>
        <v>*Verificar la realización de las copias de seguridad, antivirus y protección de sistemas tanto en los equipos de la entidad como personales de los colaboradores.
*Validad y garantizar que los permisos asociados a los colaboradores no extralimiten el desarrollo de las funciones o actividades.
*Verificar el cumplimiento del plan de mantenimeinto de equipos de computo.</v>
      </c>
      <c r="O15" s="36" t="s">
        <v>162</v>
      </c>
    </row>
    <row r="16" spans="1:21" ht="129.75" customHeight="1" x14ac:dyDescent="0.25">
      <c r="A16" s="31" t="str">
        <f>'[14]IDENTIFICACIÓN DEL RIESGO'!A16</f>
        <v>RC11</v>
      </c>
      <c r="B16" s="31" t="str">
        <f>+'[14]IDENTIFICACIÓN DEL RIESGO'!B16</f>
        <v xml:space="preserve">ADMINISTRACION DEL TALENTO HUMANO </v>
      </c>
      <c r="C16" s="32" t="str">
        <f>+'[14]IDENTIFICACIÓN DEL RIESGO'!D16</f>
        <v>Posibilidad de incurrir en falsedad ideológica o material por la liquidación y pago incorrecta de nómina y prestaciones sociales. (Detrimento Patrimonial - Disciplinario)</v>
      </c>
      <c r="D16" s="33" t="str">
        <f>+'[14]IDENTIFICACIÓN DEL RIESGO'!F16</f>
        <v xml:space="preserve">* Reporte inadecuado a talento humano de novedades. 
* Omisión del  registro de novedades de nómina en el sistema. 
* Fallas del sistema en la parametrización y liquidación de valores (módulo human solution IAS).
</v>
      </c>
      <c r="E16" s="33" t="str">
        <f>+'[14]IDENTIFICACIÓN DEL RIESGO'!G16</f>
        <v xml:space="preserve">* Pérdidas Económicas. 
* Investigaciones disciplinarias, fiscales y/o penales a los servidores públicos responsables.
* Pérdida de credibilidad y pérdida de confianza.
</v>
      </c>
      <c r="F16" s="34" t="str">
        <f>+'[14]PROBAB RIESGOS '!I15</f>
        <v>IMPROBABLE (2)</v>
      </c>
      <c r="G16" s="34" t="str">
        <f>+'[14]PROBAB RIESGOS '!I36</f>
        <v>MODERADO 3</v>
      </c>
      <c r="H16" s="31" t="str">
        <f>VLOOKUP(H91,H74:I98,2,FALSE)</f>
        <v>MODERADO</v>
      </c>
      <c r="I16" s="36" t="str">
        <f>+'[14]EVALUACION DE CONTROLES'!D14</f>
        <v xml:space="preserve">* Revisar periódicamente  que el módulo human solution IAS, aplicativo de nómina está ejecutando las acciones correctamente y está ajustando a las necesidades y novedades correspondientes dejando constancia de la misma.
*Constatar los devengos y descuentos de nómina en el momento de la firma de revisión de cada planilla.
*Revisar por lo menos una vez al año la caracterización y el procedimiento, realizando los ajustes que sean necesarios y reportando oportunamente las falencias que se presenten ante el área competente.
</v>
      </c>
      <c r="J16" s="36" t="s">
        <v>163</v>
      </c>
      <c r="K16" s="36" t="s">
        <v>159</v>
      </c>
      <c r="L16" s="31" t="str">
        <f>+VLOOKUP(O83,$H$74:$I$98,2,0)</f>
        <v>BAJO</v>
      </c>
      <c r="M16" s="36" t="s">
        <v>155</v>
      </c>
      <c r="N16" s="36" t="str">
        <f>'[14]IDENTIFICACIÓN DEL RIESGO'!H16</f>
        <v xml:space="preserve">* Revisar periódicamente  que el módulo human solution IAS, aplicativo de nómina está ejecutando las acciones correctamente y está ajustando a las necesidades y novedades correspondientes dejando constancia de la misma.
*Constatar los devengos y descuentos de nómina en el momento de la firma de revisión de cada planilla.
*Revisar por lo menos una vez al año la caracterización y el procedimiento, realizando los ajustes que sean necesarios y reportando oportunamente las falencias que se presenten ante el área competente.
</v>
      </c>
      <c r="O16" s="36" t="s">
        <v>164</v>
      </c>
    </row>
    <row r="17" spans="6:6" ht="57" customHeight="1" x14ac:dyDescent="0.25"/>
    <row r="18" spans="6:6" ht="45.75" customHeight="1" x14ac:dyDescent="0.25"/>
    <row r="19" spans="6:6" ht="45.75" customHeight="1" thickBot="1" x14ac:dyDescent="0.3"/>
    <row r="20" spans="6:6" x14ac:dyDescent="0.25">
      <c r="F20" s="40"/>
    </row>
    <row r="74" spans="3:18" x14ac:dyDescent="0.25">
      <c r="C74" s="17" t="s">
        <v>165</v>
      </c>
      <c r="D74" s="17"/>
      <c r="E74" s="17"/>
      <c r="F74" s="17" t="s">
        <v>166</v>
      </c>
      <c r="G74" s="17"/>
      <c r="H74" s="17" t="str">
        <f>CONCATENATE(C74,F74)</f>
        <v>CASI SEGURO (5)CATASTRÓFICO (5)</v>
      </c>
      <c r="I74" s="17" t="s">
        <v>167</v>
      </c>
      <c r="J74" s="17" t="str">
        <f>+VLOOKUP(M74,$H$74:$I$98,2,0)</f>
        <v>ALTO</v>
      </c>
      <c r="K74" s="17"/>
      <c r="L74" s="17"/>
      <c r="M74" s="17" t="str">
        <f>+CONCATENATE(F6,G6)</f>
        <v>POSIBLE (3)MODERADO (3)</v>
      </c>
      <c r="O74" s="26" t="str">
        <f>+CONCATENATE(J6,K6)</f>
        <v>IMPROBABLE (2)MODERADO (3)</v>
      </c>
      <c r="P74" s="26" t="s">
        <v>168</v>
      </c>
      <c r="R74" s="26" t="s">
        <v>169</v>
      </c>
    </row>
    <row r="75" spans="3:18" x14ac:dyDescent="0.25">
      <c r="C75" s="17" t="s">
        <v>170</v>
      </c>
      <c r="D75" s="17"/>
      <c r="E75" s="17"/>
      <c r="F75" s="17" t="s">
        <v>171</v>
      </c>
      <c r="G75" s="17"/>
      <c r="H75" s="17" t="str">
        <f>CONCATENATE(C74,F75)</f>
        <v>CASI SEGURO (5)MAYOR (4)</v>
      </c>
      <c r="I75" s="17" t="s">
        <v>167</v>
      </c>
      <c r="J75" s="17"/>
      <c r="K75" s="17"/>
      <c r="L75" s="17"/>
      <c r="M75" s="17" t="str">
        <f>+CONCATENATE(F7,G7)</f>
        <v>POSIBLE (3)MODERADO (3)</v>
      </c>
      <c r="O75" s="26" t="str">
        <f>+CONCATENATE(J8,K8)</f>
        <v/>
      </c>
      <c r="P75" s="26" t="s">
        <v>172</v>
      </c>
      <c r="R75" s="26" t="s">
        <v>151</v>
      </c>
    </row>
    <row r="76" spans="3:18" x14ac:dyDescent="0.25">
      <c r="C76" s="17" t="s">
        <v>158</v>
      </c>
      <c r="D76" s="17"/>
      <c r="E76" s="17"/>
      <c r="F76" s="17" t="s">
        <v>150</v>
      </c>
      <c r="G76" s="17"/>
      <c r="H76" s="17" t="str">
        <f>CONCATENATE(C74,F76)</f>
        <v>CASI SEGURO (5)MODERADO (3)</v>
      </c>
      <c r="I76" s="17" t="s">
        <v>167</v>
      </c>
      <c r="J76" s="17"/>
      <c r="K76" s="17"/>
      <c r="L76" s="17"/>
      <c r="M76" s="17" t="str">
        <f>+CONCATENATE(F8,G8)</f>
        <v>POSIBLE (3)MODERADO (3)</v>
      </c>
      <c r="O76" s="26" t="str">
        <f>+CONCATENATE(J9,K9)</f>
        <v>IMPROBABLE (2)MODERADO (3)</v>
      </c>
      <c r="P76" s="26" t="s">
        <v>173</v>
      </c>
      <c r="R76" s="26" t="s">
        <v>155</v>
      </c>
    </row>
    <row r="77" spans="3:18" x14ac:dyDescent="0.25">
      <c r="C77" s="17" t="s">
        <v>149</v>
      </c>
      <c r="D77" s="17"/>
      <c r="E77" s="17"/>
      <c r="F77" s="17" t="s">
        <v>159</v>
      </c>
      <c r="G77" s="17"/>
      <c r="H77" s="17" t="str">
        <f>CONCATENATE(C74,F77)</f>
        <v>CASI SEGURO (5)MENOR (2)</v>
      </c>
      <c r="I77" s="17" t="s">
        <v>174</v>
      </c>
      <c r="J77" s="17"/>
      <c r="K77" s="17"/>
      <c r="L77" s="17"/>
      <c r="M77" s="17" t="str">
        <f>+CONCATENATE(F9,G9)</f>
        <v>POSIBLE (3)MODERADO (3)</v>
      </c>
      <c r="O77" s="26" t="e">
        <f>+CONCATENATE(#REF!,#REF!)</f>
        <v>#REF!</v>
      </c>
      <c r="P77" s="26" t="s">
        <v>175</v>
      </c>
      <c r="R77" s="26" t="s">
        <v>176</v>
      </c>
    </row>
    <row r="78" spans="3:18" x14ac:dyDescent="0.25">
      <c r="C78" s="17" t="s">
        <v>163</v>
      </c>
      <c r="D78" s="17"/>
      <c r="E78" s="17"/>
      <c r="F78" s="17" t="s">
        <v>177</v>
      </c>
      <c r="G78" s="17"/>
      <c r="H78" s="17" t="str">
        <f>CONCATENATE(C74,F78)</f>
        <v>CASI SEGURO (5)INSIGNIFICANTE (1)</v>
      </c>
      <c r="I78" s="17" t="s">
        <v>174</v>
      </c>
      <c r="J78" s="17"/>
      <c r="K78" s="17"/>
      <c r="L78" s="17"/>
      <c r="M78" s="17" t="e">
        <f>+CONCATENATE(#REF!,#REF!)</f>
        <v>#REF!</v>
      </c>
      <c r="O78" s="26" t="str">
        <f>+CONCATENATE(J10,K10)</f>
        <v>IMPROBABLE (2)MODERADO (3)</v>
      </c>
      <c r="P78" s="26" t="s">
        <v>178</v>
      </c>
    </row>
    <row r="79" spans="3:18" x14ac:dyDescent="0.25">
      <c r="C79" s="17"/>
      <c r="D79" s="17"/>
      <c r="E79" s="17"/>
      <c r="F79" s="17"/>
      <c r="G79" s="17"/>
      <c r="H79" s="17" t="str">
        <f>CONCATENATE($C$75,F74)</f>
        <v>PROBABLE (4)CATASTRÓFICO (5)</v>
      </c>
      <c r="I79" s="17" t="s">
        <v>167</v>
      </c>
      <c r="J79" s="17"/>
      <c r="K79" s="17"/>
      <c r="L79" s="17"/>
      <c r="M79" s="17" t="str">
        <f>+CONCATENATE(F10,G10)</f>
        <v>IMPROBABLE (2)MAYOR (4)</v>
      </c>
      <c r="O79" s="26" t="str">
        <f>+CONCATENATE(J11,K11)</f>
        <v>IMPROBABLE (2)MODERADO (3)</v>
      </c>
      <c r="P79" s="26" t="s">
        <v>179</v>
      </c>
    </row>
    <row r="80" spans="3:18" x14ac:dyDescent="0.25">
      <c r="C80" s="17"/>
      <c r="D80" s="17"/>
      <c r="E80" s="17"/>
      <c r="F80" s="17"/>
      <c r="G80" s="17"/>
      <c r="H80" s="17" t="str">
        <f>CONCATENATE(C75,F75)</f>
        <v>PROBABLE (4)MAYOR (4)</v>
      </c>
      <c r="I80" s="17" t="s">
        <v>167</v>
      </c>
      <c r="J80" s="17"/>
      <c r="K80" s="17"/>
      <c r="L80" s="17"/>
      <c r="M80" s="17" t="str">
        <f>+CONCATENATE(F11,G11)</f>
        <v>POSIBLE (3)MODERADO (3)</v>
      </c>
      <c r="O80" s="26" t="str">
        <f>+CONCATENATE(J13,K13)</f>
        <v>POSIBLE (3)MENOR (2)</v>
      </c>
    </row>
    <row r="81" spans="3:15" x14ac:dyDescent="0.25">
      <c r="C81" s="17"/>
      <c r="D81" s="17"/>
      <c r="E81" s="17"/>
      <c r="F81" s="17"/>
      <c r="G81" s="17"/>
      <c r="H81" s="17" t="str">
        <f>CONCATENATE($C75,F76)</f>
        <v>PROBABLE (4)MODERADO (3)</v>
      </c>
      <c r="I81" s="17" t="s">
        <v>174</v>
      </c>
      <c r="J81" s="17"/>
      <c r="K81" s="17"/>
      <c r="L81" s="17"/>
      <c r="M81" s="17" t="str">
        <f>+CONCATENATE(F13,G13)</f>
        <v>PROBABLE (4)MODERADO (3)</v>
      </c>
      <c r="O81" s="26" t="str">
        <f>+CONCATENATE(J14,K14)</f>
        <v>IMPROBABLE (2)MODERADO (3)</v>
      </c>
    </row>
    <row r="82" spans="3:15" x14ac:dyDescent="0.25">
      <c r="C82" s="17"/>
      <c r="D82" s="17"/>
      <c r="E82" s="17"/>
      <c r="F82" s="17"/>
      <c r="G82" s="17"/>
      <c r="H82" s="17" t="str">
        <f>CONCATENATE($C75,F77)</f>
        <v>PROBABLE (4)MENOR (2)</v>
      </c>
      <c r="I82" s="17" t="s">
        <v>174</v>
      </c>
      <c r="J82" s="17"/>
      <c r="K82" s="17"/>
      <c r="L82" s="17"/>
      <c r="M82" s="17" t="str">
        <f>+CONCATENATE(F14,G14)</f>
        <v>IMPROBABLE (2)MAYOR (4)</v>
      </c>
      <c r="O82" s="26" t="str">
        <f>+CONCATENATE(J15,K15)</f>
        <v>IMPROBABLE (2)MODERADO (3)</v>
      </c>
    </row>
    <row r="83" spans="3:15" x14ac:dyDescent="0.25">
      <c r="C83" s="17"/>
      <c r="D83" s="17"/>
      <c r="E83" s="17"/>
      <c r="F83" s="17"/>
      <c r="G83" s="17"/>
      <c r="H83" s="17" t="str">
        <f>CONCATENATE($C75,F78)</f>
        <v>PROBABLE (4)INSIGNIFICANTE (1)</v>
      </c>
      <c r="I83" s="17" t="s">
        <v>180</v>
      </c>
      <c r="J83" s="17"/>
      <c r="K83" s="17"/>
      <c r="L83" s="17"/>
      <c r="M83" s="17" t="str">
        <f>+CONCATENATE(F15,G15)</f>
        <v>IMPROBABLE (2)MAYOR 4</v>
      </c>
      <c r="O83" s="26" t="str">
        <f>+CONCATENATE(J16,K16)</f>
        <v>RARA VEZ (1)MENOR (2)</v>
      </c>
    </row>
    <row r="84" spans="3:15" x14ac:dyDescent="0.25">
      <c r="C84" s="17"/>
      <c r="D84" s="17"/>
      <c r="E84" s="17"/>
      <c r="F84" s="17"/>
      <c r="G84" s="17"/>
      <c r="H84" s="17" t="str">
        <f>CONCATENATE($C$76,F74)</f>
        <v>POSIBLE (3)CATASTRÓFICO (5)</v>
      </c>
      <c r="I84" s="17" t="s">
        <v>167</v>
      </c>
      <c r="J84" s="17"/>
      <c r="K84" s="17"/>
      <c r="L84" s="17"/>
      <c r="M84" s="17" t="str">
        <f>+CONCATENATE(F16,G16)</f>
        <v>IMPROBABLE (2)MODERADO 3</v>
      </c>
      <c r="O84" s="26" t="e">
        <f>+CONCATENATE(#REF!,#REF!)</f>
        <v>#REF!</v>
      </c>
    </row>
    <row r="85" spans="3:15" x14ac:dyDescent="0.25">
      <c r="C85" s="17"/>
      <c r="D85" s="17"/>
      <c r="E85" s="17"/>
      <c r="F85" s="17"/>
      <c r="G85" s="17"/>
      <c r="H85" s="17" t="str">
        <f>CONCATENATE($C$76,F75)</f>
        <v>POSIBLE (3)MAYOR (4)</v>
      </c>
      <c r="I85" s="17" t="s">
        <v>167</v>
      </c>
      <c r="J85" s="17"/>
      <c r="K85" s="17"/>
      <c r="L85" s="17"/>
      <c r="M85" s="17" t="e">
        <f>+CONCATENATE(#REF!,#REF!)</f>
        <v>#REF!</v>
      </c>
      <c r="O85" s="26" t="e">
        <f>+CONCATENATE(#REF!,#REF!)</f>
        <v>#REF!</v>
      </c>
    </row>
    <row r="86" spans="3:15" x14ac:dyDescent="0.25">
      <c r="C86" s="17"/>
      <c r="D86" s="17"/>
      <c r="E86" s="17"/>
      <c r="F86" s="17"/>
      <c r="G86" s="17"/>
      <c r="H86" s="17" t="str">
        <f>CONCATENATE($C$76,F76)</f>
        <v>POSIBLE (3)MODERADO (3)</v>
      </c>
      <c r="I86" s="17" t="s">
        <v>174</v>
      </c>
      <c r="J86" s="17"/>
      <c r="K86" s="17"/>
      <c r="L86" s="17"/>
      <c r="M86" s="17" t="e">
        <f>+CONCATENATE(#REF!,#REF!)</f>
        <v>#REF!</v>
      </c>
      <c r="O86" s="26" t="e">
        <f>+CONCATENATE(#REF!,#REF!)</f>
        <v>#REF!</v>
      </c>
    </row>
    <row r="87" spans="3:15" x14ac:dyDescent="0.25">
      <c r="C87" s="17"/>
      <c r="D87" s="17"/>
      <c r="E87" s="17"/>
      <c r="F87" s="17"/>
      <c r="G87" s="17"/>
      <c r="H87" s="17" t="str">
        <f>CONCATENATE($C$76,F77)</f>
        <v>POSIBLE (3)MENOR (2)</v>
      </c>
      <c r="I87" s="17" t="s">
        <v>180</v>
      </c>
      <c r="J87" s="17"/>
      <c r="K87" s="17"/>
      <c r="L87" s="17"/>
      <c r="M87" s="17" t="e">
        <f>+CONCATENATE(#REF!,#REF!)</f>
        <v>#REF!</v>
      </c>
      <c r="O87" s="26" t="e">
        <f>+CONCATENATE(#REF!,#REF!)</f>
        <v>#REF!</v>
      </c>
    </row>
    <row r="88" spans="3:15" x14ac:dyDescent="0.25">
      <c r="C88" s="17"/>
      <c r="D88" s="17"/>
      <c r="E88" s="17"/>
      <c r="F88" s="17"/>
      <c r="G88" s="17"/>
      <c r="H88" s="17" t="str">
        <f>CONCATENATE($C$76,F78)</f>
        <v>POSIBLE (3)INSIGNIFICANTE (1)</v>
      </c>
      <c r="I88" s="17" t="s">
        <v>181</v>
      </c>
      <c r="J88" s="17"/>
      <c r="K88" s="17"/>
      <c r="L88" s="17"/>
      <c r="M88" s="17" t="e">
        <f>+CONCATENATE(#REF!,#REF!)</f>
        <v>#REF!</v>
      </c>
      <c r="O88" s="26" t="e">
        <f>+CONCATENATE(#REF!,#REF!)</f>
        <v>#REF!</v>
      </c>
    </row>
    <row r="89" spans="3:15" x14ac:dyDescent="0.25">
      <c r="C89" s="17"/>
      <c r="D89" s="17"/>
      <c r="E89" s="17"/>
      <c r="F89" s="17"/>
      <c r="G89" s="17"/>
      <c r="H89" s="17" t="str">
        <f>CONCATENATE($C$77,F74)</f>
        <v>IMPROBABLE (2)CATASTRÓFICO (5)</v>
      </c>
      <c r="I89" s="17" t="s">
        <v>167</v>
      </c>
      <c r="J89" s="17"/>
      <c r="K89" s="17"/>
      <c r="L89" s="17"/>
      <c r="M89" s="17" t="e">
        <f>+CONCATENATE(#REF!,#REF!)</f>
        <v>#REF!</v>
      </c>
      <c r="O89" s="26" t="e">
        <f>+CONCATENATE(#REF!,#REF!)</f>
        <v>#REF!</v>
      </c>
    </row>
    <row r="90" spans="3:15" x14ac:dyDescent="0.25">
      <c r="C90" s="17"/>
      <c r="D90" s="17"/>
      <c r="E90" s="17"/>
      <c r="F90" s="17"/>
      <c r="G90" s="17"/>
      <c r="H90" s="17" t="str">
        <f>CONCATENATE($C$77,F75)</f>
        <v>IMPROBABLE (2)MAYOR (4)</v>
      </c>
      <c r="I90" s="17" t="s">
        <v>174</v>
      </c>
      <c r="J90" s="17"/>
      <c r="K90" s="17"/>
      <c r="L90" s="17"/>
      <c r="M90" s="17" t="e">
        <f>+CONCATENATE(#REF!,#REF!)</f>
        <v>#REF!</v>
      </c>
      <c r="O90" s="26" t="e">
        <f>+CONCATENATE(#REF!,#REF!)</f>
        <v>#REF!</v>
      </c>
    </row>
    <row r="91" spans="3:15" x14ac:dyDescent="0.25">
      <c r="C91" s="17"/>
      <c r="D91" s="17"/>
      <c r="E91" s="17"/>
      <c r="F91" s="17"/>
      <c r="G91" s="17"/>
      <c r="H91" s="17" t="str">
        <f>CONCATENATE($C$77,F76)</f>
        <v>IMPROBABLE (2)MODERADO (3)</v>
      </c>
      <c r="I91" s="17" t="s">
        <v>180</v>
      </c>
      <c r="J91" s="17"/>
      <c r="K91" s="17"/>
      <c r="L91" s="17"/>
      <c r="M91" s="17" t="e">
        <f>+CONCATENATE(#REF!,#REF!)</f>
        <v>#REF!</v>
      </c>
      <c r="O91" s="26" t="e">
        <f>+CONCATENATE(#REF!,#REF!)</f>
        <v>#REF!</v>
      </c>
    </row>
    <row r="92" spans="3:15" x14ac:dyDescent="0.25">
      <c r="C92" s="17"/>
      <c r="D92" s="17"/>
      <c r="E92" s="17"/>
      <c r="F92" s="17"/>
      <c r="G92" s="17"/>
      <c r="H92" s="17" t="str">
        <f>CONCATENATE($C$77,F77)</f>
        <v>IMPROBABLE (2)MENOR (2)</v>
      </c>
      <c r="I92" s="17" t="s">
        <v>181</v>
      </c>
      <c r="J92" s="17"/>
      <c r="K92" s="17"/>
      <c r="L92" s="17"/>
      <c r="M92" s="17" t="e">
        <f>+CONCATENATE(#REF!,#REF!)</f>
        <v>#REF!</v>
      </c>
      <c r="O92" s="26" t="e">
        <f>+CONCATENATE(#REF!,#REF!)</f>
        <v>#REF!</v>
      </c>
    </row>
    <row r="93" spans="3:15" x14ac:dyDescent="0.25">
      <c r="C93" s="17"/>
      <c r="D93" s="17"/>
      <c r="E93" s="17"/>
      <c r="F93" s="17"/>
      <c r="G93" s="17"/>
      <c r="H93" s="17" t="str">
        <f>CONCATENATE($C$77,F78)</f>
        <v>IMPROBABLE (2)INSIGNIFICANTE (1)</v>
      </c>
      <c r="I93" s="17" t="s">
        <v>181</v>
      </c>
      <c r="J93" s="17"/>
      <c r="K93" s="17"/>
      <c r="L93" s="17"/>
      <c r="M93" s="17" t="e">
        <f>+CONCATENATE(#REF!,#REF!)</f>
        <v>#REF!</v>
      </c>
      <c r="O93" s="26" t="e">
        <f>+CONCATENATE(#REF!,#REF!)</f>
        <v>#REF!</v>
      </c>
    </row>
    <row r="94" spans="3:15" x14ac:dyDescent="0.25">
      <c r="C94" s="17"/>
      <c r="D94" s="17"/>
      <c r="E94" s="17"/>
      <c r="F94" s="17"/>
      <c r="G94" s="17"/>
      <c r="H94" s="17" t="str">
        <f>CONCATENATE($C$78,F74)</f>
        <v>RARA VEZ (1)CATASTRÓFICO (5)</v>
      </c>
      <c r="I94" s="17" t="s">
        <v>174</v>
      </c>
      <c r="J94" s="17"/>
      <c r="K94" s="17"/>
      <c r="L94" s="17"/>
      <c r="M94" s="17" t="e">
        <f>+CONCATENATE(#REF!,#REF!)</f>
        <v>#REF!</v>
      </c>
      <c r="O94" s="26" t="e">
        <f>+CONCATENATE(#REF!,#REF!)</f>
        <v>#REF!</v>
      </c>
    </row>
    <row r="95" spans="3:15" x14ac:dyDescent="0.25">
      <c r="C95" s="17"/>
      <c r="D95" s="17"/>
      <c r="E95" s="17"/>
      <c r="F95" s="17"/>
      <c r="G95" s="17"/>
      <c r="H95" s="17" t="str">
        <f>CONCATENATE($C$78,F75)</f>
        <v>RARA VEZ (1)MAYOR (4)</v>
      </c>
      <c r="I95" s="17" t="s">
        <v>174</v>
      </c>
      <c r="J95" s="17"/>
      <c r="K95" s="17"/>
      <c r="L95" s="17"/>
      <c r="M95" s="17" t="e">
        <f>+CONCATENATE(#REF!,#REF!)</f>
        <v>#REF!</v>
      </c>
      <c r="O95" s="26" t="e">
        <f>+CONCATENATE(#REF!,#REF!)</f>
        <v>#REF!</v>
      </c>
    </row>
    <row r="96" spans="3:15" x14ac:dyDescent="0.25">
      <c r="C96" s="17"/>
      <c r="D96" s="17"/>
      <c r="E96" s="17"/>
      <c r="F96" s="17"/>
      <c r="G96" s="17"/>
      <c r="H96" s="17" t="str">
        <f>CONCATENATE($C$78,F76)</f>
        <v>RARA VEZ (1)MODERADO (3)</v>
      </c>
      <c r="I96" s="17" t="s">
        <v>180</v>
      </c>
      <c r="J96" s="17"/>
      <c r="K96" s="17"/>
      <c r="L96" s="17"/>
      <c r="M96" s="17" t="e">
        <f>+CONCATENATE(#REF!,#REF!)</f>
        <v>#REF!</v>
      </c>
    </row>
    <row r="97" spans="3:13" x14ac:dyDescent="0.25">
      <c r="C97" s="17"/>
      <c r="D97" s="17"/>
      <c r="E97" s="17"/>
      <c r="F97" s="17"/>
      <c r="G97" s="17"/>
      <c r="H97" s="17" t="str">
        <f>CONCATENATE($C$78,F77)</f>
        <v>RARA VEZ (1)MENOR (2)</v>
      </c>
      <c r="I97" s="17" t="s">
        <v>181</v>
      </c>
      <c r="J97" s="17"/>
      <c r="K97" s="17"/>
      <c r="L97" s="17"/>
      <c r="M97" s="17" t="e">
        <f>+CONCATENATE(#REF!,#REF!)</f>
        <v>#REF!</v>
      </c>
    </row>
    <row r="98" spans="3:13" x14ac:dyDescent="0.25">
      <c r="C98" s="17"/>
      <c r="D98" s="17"/>
      <c r="E98" s="17"/>
      <c r="F98" s="17"/>
      <c r="G98" s="17"/>
      <c r="H98" s="17" t="str">
        <f>CONCATENATE($C$78,F78)</f>
        <v>RARA VEZ (1)INSIGNIFICANTE (1)</v>
      </c>
      <c r="I98" s="17" t="s">
        <v>181</v>
      </c>
      <c r="J98" s="17"/>
      <c r="K98" s="17"/>
      <c r="L98" s="17"/>
      <c r="M98" s="17" t="e">
        <f>+CONCATENATE(#REF!,#REF!)</f>
        <v>#REF!</v>
      </c>
    </row>
    <row r="99" spans="3:13" x14ac:dyDescent="0.25">
      <c r="C99" s="17"/>
      <c r="D99" s="17"/>
      <c r="E99" s="17"/>
      <c r="F99" s="17"/>
      <c r="G99" s="17"/>
      <c r="H99" s="17"/>
      <c r="I99" s="17"/>
      <c r="J99" s="17"/>
      <c r="K99" s="17"/>
      <c r="L99" s="17"/>
      <c r="M99" s="17"/>
    </row>
  </sheetData>
  <autoFilter ref="A5:U16"/>
  <dataConsolidate/>
  <mergeCells count="20">
    <mergeCell ref="A1:C3"/>
    <mergeCell ref="D1:H1"/>
    <mergeCell ref="I1:M3"/>
    <mergeCell ref="N1:O1"/>
    <mergeCell ref="D2:H3"/>
    <mergeCell ref="N2:O2"/>
    <mergeCell ref="N3:O3"/>
    <mergeCell ref="O4:O5"/>
    <mergeCell ref="H4:H5"/>
    <mergeCell ref="I4:I5"/>
    <mergeCell ref="A4:A5"/>
    <mergeCell ref="B4:B5"/>
    <mergeCell ref="C4:C5"/>
    <mergeCell ref="D4:D5"/>
    <mergeCell ref="E4:E5"/>
    <mergeCell ref="J4:K4"/>
    <mergeCell ref="L4:L5"/>
    <mergeCell ref="M4:M5"/>
    <mergeCell ref="N4:N5"/>
    <mergeCell ref="F4:G4"/>
  </mergeCells>
  <conditionalFormatting sqref="H6:H16">
    <cfRule type="containsText" dxfId="7" priority="5" operator="containsText" text="MODERADO">
      <formula>NOT(ISERROR(SEARCH("MODERADO",H6)))</formula>
    </cfRule>
    <cfRule type="containsText" dxfId="6" priority="6" operator="containsText" text="ALTO">
      <formula>NOT(ISERROR(SEARCH("ALTO",H6)))</formula>
    </cfRule>
    <cfRule type="containsText" dxfId="5" priority="7" operator="containsText" text="BAJO">
      <formula>NOT(ISERROR(SEARCH("BAJO",H6)))</formula>
    </cfRule>
    <cfRule type="containsText" dxfId="4" priority="8" operator="containsText" text="EXTREMO">
      <formula>NOT(ISERROR(SEARCH("EXTREMO",H6)))</formula>
    </cfRule>
  </conditionalFormatting>
  <conditionalFormatting sqref="L6:L16">
    <cfRule type="containsText" dxfId="3" priority="1" operator="containsText" text="MODERADO">
      <formula>NOT(ISERROR(SEARCH("MODERADO",L6)))</formula>
    </cfRule>
    <cfRule type="containsText" dxfId="2" priority="2" operator="containsText" text="ALTO">
      <formula>NOT(ISERROR(SEARCH("ALTO",L6)))</formula>
    </cfRule>
    <cfRule type="containsText" dxfId="1" priority="3" operator="containsText" text="BAJO">
      <formula>NOT(ISERROR(SEARCH("BAJO",L6)))</formula>
    </cfRule>
    <cfRule type="containsText" dxfId="0" priority="4" operator="containsText" text="EXTREMO">
      <formula>NOT(ISERROR(SEARCH("EXTREMO",L6)))</formula>
    </cfRule>
  </conditionalFormatting>
  <dataValidations count="4">
    <dataValidation type="list" allowBlank="1" showInputMessage="1" showErrorMessage="1" sqref="K6:K16">
      <formula1>$F$74:$F$78</formula1>
    </dataValidation>
    <dataValidation type="list" allowBlank="1" showInputMessage="1" showErrorMessage="1" sqref="J6:J16">
      <formula1>$C$74:$C$78</formula1>
    </dataValidation>
    <dataValidation type="list" allowBlank="1" showInputMessage="1" showErrorMessage="1" sqref="M8:M16">
      <formula1>$R$74:$R$77</formula1>
    </dataValidation>
    <dataValidation type="list" allowBlank="1" showInputMessage="1" showErrorMessage="1" sqref="M6">
      <formula1>$R$74:$R$79</formula1>
    </dataValidation>
  </dataValidations>
  <pageMargins left="0.7" right="0.7" top="0.75" bottom="0.75" header="0.3" footer="0.3"/>
  <pageSetup scale="41" fitToWidth="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opLeftCell="A5" zoomScale="80" zoomScaleNormal="80" zoomScaleSheetLayoutView="106" workbookViewId="0">
      <selection activeCell="F9" sqref="F9"/>
    </sheetView>
  </sheetViews>
  <sheetFormatPr baseColWidth="10" defaultColWidth="11.42578125" defaultRowHeight="15" x14ac:dyDescent="0.2"/>
  <cols>
    <col min="1" max="1" width="30.7109375" style="45" customWidth="1"/>
    <col min="2" max="2" width="47.7109375" style="45" bestFit="1" customWidth="1"/>
    <col min="3" max="3" width="31" style="45" bestFit="1" customWidth="1"/>
    <col min="4" max="4" width="18.85546875" style="62" bestFit="1" customWidth="1"/>
    <col min="5" max="5" width="12.7109375" style="62" bestFit="1" customWidth="1"/>
    <col min="6" max="6" width="29.140625" style="62" customWidth="1"/>
    <col min="7" max="7" width="12.7109375" style="62" bestFit="1" customWidth="1"/>
    <col min="8" max="9" width="21.140625" style="45" customWidth="1"/>
    <col min="10" max="10" width="31" style="45" customWidth="1"/>
    <col min="11" max="11" width="25.42578125" style="45" customWidth="1"/>
    <col min="12" max="12" width="34.5703125" style="45" customWidth="1"/>
    <col min="13" max="16384" width="11.42578125" style="45"/>
  </cols>
  <sheetData>
    <row r="1" spans="1:12" ht="18" customHeight="1" x14ac:dyDescent="0.2">
      <c r="A1" s="210" t="s">
        <v>262</v>
      </c>
      <c r="B1" s="211"/>
      <c r="C1" s="211"/>
      <c r="D1" s="211"/>
      <c r="E1" s="211"/>
      <c r="F1" s="211"/>
      <c r="G1" s="211"/>
      <c r="H1" s="211"/>
      <c r="I1" s="72"/>
      <c r="J1" s="72"/>
      <c r="K1" s="74"/>
    </row>
    <row r="2" spans="1:12" ht="29.25" customHeight="1" x14ac:dyDescent="0.2">
      <c r="A2" s="210" t="s">
        <v>117</v>
      </c>
      <c r="B2" s="211"/>
      <c r="C2" s="211"/>
      <c r="D2" s="211"/>
      <c r="E2" s="211"/>
      <c r="F2" s="211"/>
      <c r="G2" s="211"/>
      <c r="H2" s="211"/>
      <c r="I2" s="72"/>
      <c r="J2" s="72"/>
      <c r="K2" s="74"/>
    </row>
    <row r="3" spans="1:12" ht="36" customHeight="1" thickBot="1" x14ac:dyDescent="0.25">
      <c r="A3" s="210" t="s">
        <v>299</v>
      </c>
      <c r="B3" s="211"/>
      <c r="C3" s="211"/>
      <c r="D3" s="211"/>
      <c r="E3" s="211"/>
      <c r="F3" s="211"/>
      <c r="G3" s="211" t="s">
        <v>263</v>
      </c>
      <c r="H3" s="211"/>
      <c r="I3" s="72"/>
      <c r="J3" s="72"/>
      <c r="K3" s="74"/>
    </row>
    <row r="4" spans="1:12" s="46" customFormat="1" ht="78" customHeight="1" thickBot="1" x14ac:dyDescent="0.3">
      <c r="A4" s="47" t="s">
        <v>264</v>
      </c>
      <c r="B4" s="48" t="s">
        <v>61</v>
      </c>
      <c r="C4" s="48" t="s">
        <v>266</v>
      </c>
      <c r="D4" s="48" t="s">
        <v>307</v>
      </c>
      <c r="E4" s="49" t="s">
        <v>64</v>
      </c>
      <c r="F4" s="50" t="s">
        <v>145</v>
      </c>
      <c r="G4" s="78" t="s">
        <v>267</v>
      </c>
      <c r="H4" s="78" t="s">
        <v>361</v>
      </c>
      <c r="I4" s="78" t="s">
        <v>384</v>
      </c>
      <c r="J4" s="78" t="s">
        <v>386</v>
      </c>
      <c r="K4" s="78" t="s">
        <v>356</v>
      </c>
      <c r="L4" s="78" t="s">
        <v>268</v>
      </c>
    </row>
    <row r="5" spans="1:12" ht="75.75" thickBot="1" x14ac:dyDescent="0.25">
      <c r="A5" s="51" t="s">
        <v>269</v>
      </c>
      <c r="B5" s="52" t="s">
        <v>273</v>
      </c>
      <c r="C5" s="52" t="s">
        <v>274</v>
      </c>
      <c r="D5" s="53">
        <v>45324</v>
      </c>
      <c r="E5" s="53">
        <v>45646</v>
      </c>
      <c r="F5" s="54" t="s">
        <v>373</v>
      </c>
      <c r="G5" s="75">
        <v>45412</v>
      </c>
      <c r="H5" s="76" t="s">
        <v>360</v>
      </c>
      <c r="I5" s="188" t="s">
        <v>347</v>
      </c>
      <c r="J5" s="76">
        <v>0.6</v>
      </c>
      <c r="K5" s="77" t="s">
        <v>360</v>
      </c>
      <c r="L5" s="77" t="s">
        <v>417</v>
      </c>
    </row>
    <row r="6" spans="1:12" s="56" customFormat="1" ht="120.75" thickBot="1" x14ac:dyDescent="0.3">
      <c r="A6" s="253" t="s">
        <v>270</v>
      </c>
      <c r="B6" s="55" t="s">
        <v>275</v>
      </c>
      <c r="C6" s="55" t="s">
        <v>271</v>
      </c>
      <c r="D6" s="53">
        <v>45324</v>
      </c>
      <c r="E6" s="53">
        <v>45646</v>
      </c>
      <c r="F6" s="54" t="s">
        <v>373</v>
      </c>
      <c r="G6" s="75">
        <v>45382</v>
      </c>
      <c r="H6" s="76">
        <v>1</v>
      </c>
      <c r="I6" s="188">
        <v>1</v>
      </c>
      <c r="J6" s="76">
        <v>1</v>
      </c>
      <c r="K6" s="77" t="s">
        <v>363</v>
      </c>
      <c r="L6" s="77" t="s">
        <v>362</v>
      </c>
    </row>
    <row r="7" spans="1:12" ht="90.75" thickBot="1" x14ac:dyDescent="0.25">
      <c r="A7" s="254"/>
      <c r="B7" s="55" t="s">
        <v>276</v>
      </c>
      <c r="C7" s="55" t="s">
        <v>278</v>
      </c>
      <c r="D7" s="53">
        <v>45324</v>
      </c>
      <c r="E7" s="53">
        <v>45646</v>
      </c>
      <c r="F7" s="54" t="s">
        <v>277</v>
      </c>
      <c r="G7" s="75">
        <v>45382</v>
      </c>
      <c r="H7" s="76">
        <v>1</v>
      </c>
      <c r="I7" s="188">
        <v>1</v>
      </c>
      <c r="J7" s="76">
        <v>1</v>
      </c>
      <c r="K7" s="77" t="s">
        <v>364</v>
      </c>
      <c r="L7" s="77" t="s">
        <v>416</v>
      </c>
    </row>
    <row r="8" spans="1:12" ht="45.75" thickBot="1" x14ac:dyDescent="0.25">
      <c r="A8" s="251" t="s">
        <v>272</v>
      </c>
      <c r="B8" s="57" t="s">
        <v>279</v>
      </c>
      <c r="C8" s="58" t="s">
        <v>281</v>
      </c>
      <c r="D8" s="53">
        <v>45324</v>
      </c>
      <c r="E8" s="53">
        <v>45646</v>
      </c>
      <c r="F8" s="54" t="s">
        <v>282</v>
      </c>
      <c r="G8" s="75">
        <v>45412</v>
      </c>
      <c r="H8" s="76" t="s">
        <v>360</v>
      </c>
      <c r="I8" s="188" t="s">
        <v>347</v>
      </c>
      <c r="J8" s="76">
        <v>0</v>
      </c>
      <c r="K8" s="77" t="s">
        <v>360</v>
      </c>
      <c r="L8" s="77" t="s">
        <v>334</v>
      </c>
    </row>
    <row r="9" spans="1:12" ht="103.5" customHeight="1" thickBot="1" x14ac:dyDescent="0.25">
      <c r="A9" s="252"/>
      <c r="B9" s="59" t="s">
        <v>280</v>
      </c>
      <c r="C9" s="60" t="s">
        <v>283</v>
      </c>
      <c r="D9" s="61">
        <v>45324</v>
      </c>
      <c r="E9" s="61">
        <v>45646</v>
      </c>
      <c r="F9" s="54" t="s">
        <v>374</v>
      </c>
      <c r="G9" s="75">
        <v>45412</v>
      </c>
      <c r="H9" s="76">
        <v>0</v>
      </c>
      <c r="I9" s="188" t="s">
        <v>347</v>
      </c>
      <c r="J9" s="76">
        <v>0</v>
      </c>
      <c r="K9" s="77" t="s">
        <v>360</v>
      </c>
      <c r="L9" s="77" t="s">
        <v>334</v>
      </c>
    </row>
    <row r="10" spans="1:12" ht="18.75" thickBot="1" x14ac:dyDescent="0.25">
      <c r="A10" s="56" t="s">
        <v>375</v>
      </c>
      <c r="H10" s="189">
        <v>0.67</v>
      </c>
      <c r="I10" s="189">
        <f>SUBTOTAL(9,I6:I7)/2</f>
        <v>1</v>
      </c>
      <c r="J10" s="189">
        <f>SUM(J5:J9)/5</f>
        <v>0.52</v>
      </c>
    </row>
    <row r="11" spans="1:12" ht="15.75" thickBot="1" x14ac:dyDescent="0.25"/>
    <row r="12" spans="1:12" ht="18.75" thickBot="1" x14ac:dyDescent="0.25">
      <c r="I12" s="189">
        <f>+(H10+I10+J10)/3</f>
        <v>0.73</v>
      </c>
    </row>
  </sheetData>
  <autoFilter ref="A4:L10"/>
  <mergeCells count="5">
    <mergeCell ref="A2:H2"/>
    <mergeCell ref="A3:H3"/>
    <mergeCell ref="A8:A9"/>
    <mergeCell ref="A6:A7"/>
    <mergeCell ref="A1:H1"/>
  </mergeCells>
  <printOptions horizontalCentered="1" verticalCentered="1"/>
  <pageMargins left="0.70866141732283472" right="0.70866141732283472" top="0.74803149606299213" bottom="0.74803149606299213" header="0.31496062992125984" footer="0.31496062992125984"/>
  <pageSetup paperSize="5" scale="37" orientation="landscape" r:id="rId1"/>
  <rowBreaks count="1" manualBreakCount="1">
    <brk id="9"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G7" zoomScale="90" zoomScaleNormal="90" zoomScaleSheetLayoutView="110" workbookViewId="0">
      <selection activeCell="M14" sqref="M14"/>
    </sheetView>
  </sheetViews>
  <sheetFormatPr baseColWidth="10" defaultColWidth="11.42578125" defaultRowHeight="15" x14ac:dyDescent="0.2"/>
  <cols>
    <col min="1" max="1" width="5.5703125" style="74" customWidth="1"/>
    <col min="2" max="2" width="21.5703125" style="74" customWidth="1"/>
    <col min="3" max="3" width="29.7109375" style="74" customWidth="1"/>
    <col min="4" max="4" width="33.28515625" style="74" customWidth="1"/>
    <col min="5" max="5" width="12.42578125" style="74" customWidth="1"/>
    <col min="6" max="6" width="13.85546875" style="74" customWidth="1"/>
    <col min="7" max="7" width="17" style="74" customWidth="1"/>
    <col min="8" max="8" width="24.140625" style="74" customWidth="1"/>
    <col min="9" max="10" width="19.42578125" style="74" customWidth="1"/>
    <col min="11" max="11" width="22.5703125" style="74" customWidth="1"/>
    <col min="12" max="12" width="22.7109375" style="74" customWidth="1"/>
    <col min="13" max="13" width="50" style="74" customWidth="1"/>
    <col min="14" max="16384" width="11.42578125" style="74"/>
  </cols>
  <sheetData>
    <row r="1" spans="1:13" ht="15" customHeight="1" x14ac:dyDescent="0.2">
      <c r="A1" s="210" t="s">
        <v>262</v>
      </c>
      <c r="B1" s="211"/>
      <c r="C1" s="211"/>
      <c r="D1" s="211"/>
      <c r="E1" s="211"/>
      <c r="F1" s="211"/>
      <c r="G1" s="211"/>
      <c r="H1" s="211"/>
      <c r="I1" s="72"/>
      <c r="J1" s="72"/>
      <c r="K1" s="72"/>
    </row>
    <row r="2" spans="1:13" ht="24" customHeight="1" x14ac:dyDescent="0.2">
      <c r="A2" s="210" t="s">
        <v>117</v>
      </c>
      <c r="B2" s="211"/>
      <c r="C2" s="211"/>
      <c r="D2" s="211"/>
      <c r="E2" s="211"/>
      <c r="F2" s="211"/>
      <c r="G2" s="211"/>
      <c r="H2" s="211"/>
      <c r="I2" s="72"/>
      <c r="J2" s="72"/>
      <c r="K2" s="72"/>
    </row>
    <row r="3" spans="1:13" ht="15.75" x14ac:dyDescent="0.2">
      <c r="A3" s="210" t="s">
        <v>301</v>
      </c>
      <c r="B3" s="211"/>
      <c r="C3" s="211"/>
      <c r="D3" s="211"/>
      <c r="E3" s="211"/>
      <c r="F3" s="211"/>
      <c r="G3" s="211"/>
      <c r="H3" s="211"/>
      <c r="I3" s="72"/>
      <c r="J3" s="72"/>
      <c r="K3" s="72"/>
    </row>
    <row r="4" spans="1:13" x14ac:dyDescent="0.2">
      <c r="A4" s="102"/>
      <c r="B4" s="81"/>
      <c r="C4" s="102"/>
      <c r="D4" s="102"/>
      <c r="E4" s="102"/>
      <c r="F4" s="81"/>
      <c r="G4" s="81"/>
      <c r="H4" s="81"/>
      <c r="I4" s="81"/>
      <c r="J4" s="81"/>
      <c r="K4" s="81"/>
    </row>
    <row r="5" spans="1:13" ht="62.25" customHeight="1" x14ac:dyDescent="0.2">
      <c r="A5" s="114" t="s">
        <v>81</v>
      </c>
      <c r="B5" s="114" t="s">
        <v>285</v>
      </c>
      <c r="C5" s="114" t="s">
        <v>82</v>
      </c>
      <c r="D5" s="114" t="s">
        <v>83</v>
      </c>
      <c r="E5" s="114" t="s">
        <v>84</v>
      </c>
      <c r="F5" s="114" t="s">
        <v>64</v>
      </c>
      <c r="G5" s="114" t="s">
        <v>85</v>
      </c>
      <c r="H5" s="114" t="s">
        <v>86</v>
      </c>
      <c r="I5" s="114" t="s">
        <v>361</v>
      </c>
      <c r="J5" s="114" t="s">
        <v>384</v>
      </c>
      <c r="K5" s="114" t="s">
        <v>386</v>
      </c>
      <c r="L5" s="114" t="s">
        <v>357</v>
      </c>
      <c r="M5" s="114" t="s">
        <v>268</v>
      </c>
    </row>
    <row r="6" spans="1:13" ht="258" customHeight="1" x14ac:dyDescent="0.2">
      <c r="A6" s="85">
        <v>1</v>
      </c>
      <c r="B6" s="255" t="s">
        <v>87</v>
      </c>
      <c r="C6" s="86" t="s">
        <v>284</v>
      </c>
      <c r="D6" s="66" t="s">
        <v>206</v>
      </c>
      <c r="E6" s="65">
        <v>45323</v>
      </c>
      <c r="F6" s="65">
        <v>45646</v>
      </c>
      <c r="G6" s="85" t="s">
        <v>182</v>
      </c>
      <c r="H6" s="85" t="s">
        <v>183</v>
      </c>
      <c r="I6" s="115">
        <v>1</v>
      </c>
      <c r="J6" s="200">
        <v>1</v>
      </c>
      <c r="K6" s="190">
        <v>1</v>
      </c>
      <c r="L6" s="85" t="s">
        <v>408</v>
      </c>
      <c r="M6" s="85" t="s">
        <v>407</v>
      </c>
    </row>
    <row r="7" spans="1:13" ht="175.5" customHeight="1" x14ac:dyDescent="0.2">
      <c r="A7" s="85">
        <v>2</v>
      </c>
      <c r="B7" s="255"/>
      <c r="C7" s="116" t="s">
        <v>212</v>
      </c>
      <c r="D7" s="66" t="s">
        <v>184</v>
      </c>
      <c r="E7" s="65">
        <v>45323</v>
      </c>
      <c r="F7" s="65">
        <v>45646</v>
      </c>
      <c r="G7" s="85" t="s">
        <v>182</v>
      </c>
      <c r="H7" s="85" t="s">
        <v>183</v>
      </c>
      <c r="I7" s="115">
        <v>1</v>
      </c>
      <c r="J7" s="200">
        <v>1</v>
      </c>
      <c r="K7" s="190">
        <v>1</v>
      </c>
      <c r="L7" s="192" t="s">
        <v>388</v>
      </c>
      <c r="M7" s="85" t="s">
        <v>387</v>
      </c>
    </row>
    <row r="8" spans="1:13" ht="23.25" x14ac:dyDescent="0.2">
      <c r="B8" s="56" t="s">
        <v>375</v>
      </c>
      <c r="I8" s="195">
        <v>1</v>
      </c>
      <c r="J8" s="195">
        <f>SUM(J6:J7)/2</f>
        <v>1</v>
      </c>
      <c r="K8" s="195">
        <f>SUM(K6:K7)/2</f>
        <v>1</v>
      </c>
    </row>
  </sheetData>
  <sheetProtection formatCells="0" formatColumns="0"/>
  <mergeCells count="4">
    <mergeCell ref="A1:H1"/>
    <mergeCell ref="A3:H3"/>
    <mergeCell ref="A2:H2"/>
    <mergeCell ref="B6:B7"/>
  </mergeCells>
  <hyperlinks>
    <hyperlink ref="L7" r:id="rId1"/>
  </hyperlinks>
  <pageMargins left="0.70866141732283472" right="0.70866141732283472" top="0.74803149606299213" bottom="0.74803149606299213" header="0.31496062992125984" footer="0.31496062992125984"/>
  <pageSetup scale="51"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view="pageBreakPreview" zoomScale="80" zoomScaleNormal="110" zoomScaleSheetLayoutView="80" workbookViewId="0">
      <pane xSplit="1" ySplit="6" topLeftCell="I16" activePane="bottomRight" state="frozen"/>
      <selection pane="topRight" activeCell="B1" sqref="B1"/>
      <selection pane="bottomLeft" activeCell="A8" sqref="A8"/>
      <selection pane="bottomRight" activeCell="L34" sqref="L34"/>
    </sheetView>
  </sheetViews>
  <sheetFormatPr baseColWidth="10" defaultRowHeight="15" x14ac:dyDescent="0.2"/>
  <cols>
    <col min="1" max="1" width="36" style="74" bestFit="1" customWidth="1"/>
    <col min="2" max="2" width="33.5703125" style="74" bestFit="1" customWidth="1"/>
    <col min="3" max="3" width="55.7109375" style="74" customWidth="1"/>
    <col min="4" max="4" width="22.42578125" style="74" bestFit="1" customWidth="1"/>
    <col min="5" max="5" width="14" style="74" bestFit="1" customWidth="1"/>
    <col min="6" max="6" width="19.7109375" style="74" bestFit="1" customWidth="1"/>
    <col min="7" max="7" width="17.140625" style="74" bestFit="1" customWidth="1"/>
    <col min="8" max="8" width="35.28515625" style="74" bestFit="1" customWidth="1"/>
    <col min="9" max="11" width="7.42578125" style="74" bestFit="1" customWidth="1"/>
    <col min="12" max="13" width="12.7109375" style="74" bestFit="1" customWidth="1"/>
    <col min="14" max="16" width="24" style="74" customWidth="1"/>
    <col min="17" max="17" width="27.85546875" style="74" bestFit="1" customWidth="1"/>
    <col min="18" max="18" width="42.140625" style="74" customWidth="1"/>
    <col min="19" max="16384" width="11.42578125" style="74"/>
  </cols>
  <sheetData>
    <row r="1" spans="1:18" ht="15.75" x14ac:dyDescent="0.2">
      <c r="A1" s="210" t="s">
        <v>262</v>
      </c>
      <c r="B1" s="211"/>
      <c r="C1" s="211"/>
      <c r="D1" s="211"/>
      <c r="E1" s="211"/>
      <c r="F1" s="211"/>
      <c r="G1" s="211"/>
      <c r="H1" s="211"/>
      <c r="I1" s="211"/>
      <c r="J1" s="211"/>
      <c r="K1" s="211"/>
      <c r="L1" s="211"/>
      <c r="M1" s="211"/>
      <c r="N1" s="211"/>
      <c r="O1" s="72"/>
      <c r="P1" s="72"/>
      <c r="R1" s="79"/>
    </row>
    <row r="2" spans="1:18" ht="26.25" customHeight="1" x14ac:dyDescent="0.2">
      <c r="A2" s="211" t="s">
        <v>117</v>
      </c>
      <c r="B2" s="211"/>
      <c r="C2" s="211"/>
      <c r="D2" s="211"/>
      <c r="E2" s="211"/>
      <c r="F2" s="211"/>
      <c r="G2" s="211"/>
      <c r="H2" s="211"/>
      <c r="I2" s="211"/>
      <c r="J2" s="211"/>
      <c r="K2" s="211"/>
      <c r="L2" s="211"/>
      <c r="M2" s="211"/>
      <c r="N2" s="211"/>
      <c r="O2" s="72"/>
      <c r="P2" s="72"/>
    </row>
    <row r="3" spans="1:18" ht="15.75" x14ac:dyDescent="0.2">
      <c r="A3" s="263" t="s">
        <v>302</v>
      </c>
      <c r="B3" s="263"/>
      <c r="C3" s="263"/>
      <c r="D3" s="263"/>
      <c r="E3" s="263"/>
      <c r="F3" s="263"/>
      <c r="G3" s="263"/>
      <c r="H3" s="263"/>
      <c r="I3" s="263"/>
      <c r="J3" s="263"/>
      <c r="K3" s="263"/>
      <c r="L3" s="263"/>
      <c r="M3" s="263"/>
      <c r="N3" s="263"/>
      <c r="O3" s="112"/>
      <c r="P3" s="112"/>
    </row>
    <row r="5" spans="1:18" ht="15.75" customHeight="1" x14ac:dyDescent="0.2">
      <c r="A5" s="259" t="s">
        <v>88</v>
      </c>
      <c r="B5" s="259" t="s">
        <v>89</v>
      </c>
      <c r="C5" s="259" t="s">
        <v>61</v>
      </c>
      <c r="D5" s="259" t="s">
        <v>90</v>
      </c>
      <c r="E5" s="259"/>
      <c r="F5" s="259"/>
      <c r="G5" s="259"/>
      <c r="H5" s="259"/>
      <c r="I5" s="259" t="s">
        <v>91</v>
      </c>
      <c r="J5" s="259"/>
      <c r="K5" s="259"/>
      <c r="L5" s="259" t="s">
        <v>92</v>
      </c>
      <c r="M5" s="259"/>
      <c r="N5" s="259" t="s">
        <v>93</v>
      </c>
      <c r="O5" s="259" t="s">
        <v>361</v>
      </c>
      <c r="P5" s="260" t="s">
        <v>384</v>
      </c>
      <c r="Q5" s="256" t="s">
        <v>357</v>
      </c>
      <c r="R5" s="256" t="s">
        <v>268</v>
      </c>
    </row>
    <row r="6" spans="1:18" ht="28.5" customHeight="1" x14ac:dyDescent="0.2">
      <c r="A6" s="259"/>
      <c r="B6" s="259"/>
      <c r="C6" s="259"/>
      <c r="D6" s="87" t="s">
        <v>94</v>
      </c>
      <c r="E6" s="87" t="s">
        <v>95</v>
      </c>
      <c r="F6" s="87" t="s">
        <v>96</v>
      </c>
      <c r="G6" s="87" t="s">
        <v>97</v>
      </c>
      <c r="H6" s="87" t="s">
        <v>98</v>
      </c>
      <c r="I6" s="87">
        <v>1</v>
      </c>
      <c r="J6" s="87">
        <v>2</v>
      </c>
      <c r="K6" s="87">
        <v>3</v>
      </c>
      <c r="L6" s="87" t="s">
        <v>99</v>
      </c>
      <c r="M6" s="87" t="s">
        <v>100</v>
      </c>
      <c r="N6" s="259"/>
      <c r="O6" s="259"/>
      <c r="P6" s="261"/>
      <c r="Q6" s="256"/>
      <c r="R6" s="256"/>
    </row>
    <row r="7" spans="1:18" ht="90" x14ac:dyDescent="0.2">
      <c r="A7" s="257"/>
      <c r="B7" s="89" t="s">
        <v>192</v>
      </c>
      <c r="C7" s="105" t="s">
        <v>191</v>
      </c>
      <c r="D7" s="106"/>
      <c r="E7" s="106"/>
      <c r="F7" s="106" t="s">
        <v>114</v>
      </c>
      <c r="G7" s="106"/>
      <c r="H7" s="106"/>
      <c r="I7" s="107" t="s">
        <v>114</v>
      </c>
      <c r="J7" s="107"/>
      <c r="K7" s="107"/>
      <c r="L7" s="92">
        <v>45323</v>
      </c>
      <c r="M7" s="92">
        <v>45351</v>
      </c>
      <c r="N7" s="93" t="s">
        <v>112</v>
      </c>
      <c r="O7" s="108">
        <v>1</v>
      </c>
      <c r="P7" s="190">
        <v>1</v>
      </c>
      <c r="Q7" s="92" t="s">
        <v>341</v>
      </c>
      <c r="R7" s="92" t="s">
        <v>340</v>
      </c>
    </row>
    <row r="8" spans="1:18" ht="105" x14ac:dyDescent="0.2">
      <c r="A8" s="257"/>
      <c r="B8" s="89" t="s">
        <v>106</v>
      </c>
      <c r="C8" s="105" t="s">
        <v>239</v>
      </c>
      <c r="D8" s="106"/>
      <c r="E8" s="106"/>
      <c r="F8" s="106" t="s">
        <v>114</v>
      </c>
      <c r="G8" s="106"/>
      <c r="H8" s="106"/>
      <c r="I8" s="107" t="s">
        <v>114</v>
      </c>
      <c r="J8" s="107"/>
      <c r="K8" s="107" t="s">
        <v>114</v>
      </c>
      <c r="L8" s="92">
        <v>45323</v>
      </c>
      <c r="M8" s="92">
        <v>45383</v>
      </c>
      <c r="N8" s="93" t="s">
        <v>186</v>
      </c>
      <c r="O8" s="108">
        <v>1</v>
      </c>
      <c r="P8" s="190">
        <v>1</v>
      </c>
      <c r="Q8" s="113" t="s">
        <v>342</v>
      </c>
      <c r="R8" s="92" t="s">
        <v>343</v>
      </c>
    </row>
    <row r="9" spans="1:18" ht="120" x14ac:dyDescent="0.2">
      <c r="A9" s="257"/>
      <c r="B9" s="89" t="s">
        <v>101</v>
      </c>
      <c r="C9" s="105" t="s">
        <v>240</v>
      </c>
      <c r="D9" s="106"/>
      <c r="E9" s="106"/>
      <c r="F9" s="106" t="s">
        <v>114</v>
      </c>
      <c r="G9" s="106"/>
      <c r="H9" s="106"/>
      <c r="I9" s="107" t="s">
        <v>114</v>
      </c>
      <c r="J9" s="107"/>
      <c r="K9" s="107"/>
      <c r="L9" s="92">
        <v>45342</v>
      </c>
      <c r="M9" s="92">
        <v>45397</v>
      </c>
      <c r="N9" s="93" t="s">
        <v>102</v>
      </c>
      <c r="O9" s="108">
        <v>1</v>
      </c>
      <c r="P9" s="190">
        <v>1</v>
      </c>
      <c r="Q9" s="92" t="s">
        <v>341</v>
      </c>
      <c r="R9" s="92" t="s">
        <v>340</v>
      </c>
    </row>
    <row r="10" spans="1:18" ht="210" x14ac:dyDescent="0.2">
      <c r="A10" s="257"/>
      <c r="B10" s="89" t="s">
        <v>210</v>
      </c>
      <c r="C10" s="105" t="s">
        <v>213</v>
      </c>
      <c r="D10" s="106"/>
      <c r="E10" s="106"/>
      <c r="F10" s="106" t="s">
        <v>114</v>
      </c>
      <c r="G10" s="106"/>
      <c r="H10" s="106"/>
      <c r="I10" s="107" t="s">
        <v>114</v>
      </c>
      <c r="J10" s="107" t="s">
        <v>114</v>
      </c>
      <c r="K10" s="107" t="s">
        <v>114</v>
      </c>
      <c r="L10" s="92">
        <v>45406</v>
      </c>
      <c r="M10" s="92">
        <v>45436</v>
      </c>
      <c r="N10" s="93" t="s">
        <v>198</v>
      </c>
      <c r="O10" s="108">
        <v>1</v>
      </c>
      <c r="P10" s="190">
        <v>1</v>
      </c>
      <c r="Q10" s="92" t="s">
        <v>345</v>
      </c>
      <c r="R10" s="92" t="s">
        <v>344</v>
      </c>
    </row>
    <row r="11" spans="1:18" ht="210" x14ac:dyDescent="0.2">
      <c r="A11" s="257"/>
      <c r="B11" s="89" t="s">
        <v>193</v>
      </c>
      <c r="C11" s="105" t="s">
        <v>194</v>
      </c>
      <c r="D11" s="106"/>
      <c r="E11" s="106"/>
      <c r="F11" s="106" t="s">
        <v>114</v>
      </c>
      <c r="G11" s="106" t="s">
        <v>114</v>
      </c>
      <c r="H11" s="106" t="s">
        <v>114</v>
      </c>
      <c r="I11" s="107" t="s">
        <v>114</v>
      </c>
      <c r="J11" s="107" t="s">
        <v>114</v>
      </c>
      <c r="K11" s="107" t="s">
        <v>114</v>
      </c>
      <c r="L11" s="92">
        <v>45406</v>
      </c>
      <c r="M11" s="92">
        <v>45406</v>
      </c>
      <c r="N11" s="93" t="s">
        <v>195</v>
      </c>
      <c r="O11" s="108">
        <v>1</v>
      </c>
      <c r="P11" s="190">
        <v>1</v>
      </c>
      <c r="Q11" s="92" t="s">
        <v>345</v>
      </c>
      <c r="R11" s="92" t="s">
        <v>344</v>
      </c>
    </row>
    <row r="12" spans="1:18" ht="120" x14ac:dyDescent="0.2">
      <c r="A12" s="258" t="s">
        <v>103</v>
      </c>
      <c r="B12" s="89" t="s">
        <v>113</v>
      </c>
      <c r="C12" s="105" t="s">
        <v>48</v>
      </c>
      <c r="D12" s="106"/>
      <c r="E12" s="106"/>
      <c r="F12" s="106" t="s">
        <v>114</v>
      </c>
      <c r="G12" s="106" t="s">
        <v>114</v>
      </c>
      <c r="H12" s="106"/>
      <c r="I12" s="109" t="s">
        <v>114</v>
      </c>
      <c r="J12" s="109" t="s">
        <v>114</v>
      </c>
      <c r="K12" s="109" t="s">
        <v>114</v>
      </c>
      <c r="L12" s="92">
        <v>45361</v>
      </c>
      <c r="M12" s="92">
        <v>45429</v>
      </c>
      <c r="N12" s="93" t="s">
        <v>195</v>
      </c>
      <c r="O12" s="108">
        <v>1</v>
      </c>
      <c r="P12" s="190">
        <v>1</v>
      </c>
      <c r="Q12" s="92" t="s">
        <v>346</v>
      </c>
      <c r="R12" s="92" t="s">
        <v>397</v>
      </c>
    </row>
    <row r="13" spans="1:18" ht="165" x14ac:dyDescent="0.2">
      <c r="A13" s="258"/>
      <c r="B13" s="89" t="s">
        <v>209</v>
      </c>
      <c r="C13" s="105" t="s">
        <v>196</v>
      </c>
      <c r="D13" s="106"/>
      <c r="E13" s="106"/>
      <c r="F13" s="106" t="s">
        <v>114</v>
      </c>
      <c r="G13" s="106" t="s">
        <v>114</v>
      </c>
      <c r="H13" s="106"/>
      <c r="I13" s="109"/>
      <c r="J13" s="109" t="s">
        <v>114</v>
      </c>
      <c r="K13" s="109" t="s">
        <v>114</v>
      </c>
      <c r="L13" s="92">
        <v>45361</v>
      </c>
      <c r="M13" s="92">
        <v>45429</v>
      </c>
      <c r="N13" s="93" t="s">
        <v>187</v>
      </c>
      <c r="O13" s="108">
        <v>1</v>
      </c>
      <c r="P13" s="190">
        <v>1</v>
      </c>
      <c r="Q13" s="193" t="s">
        <v>389</v>
      </c>
      <c r="R13" s="92" t="s">
        <v>398</v>
      </c>
    </row>
    <row r="14" spans="1:18" ht="199.5" customHeight="1" x14ac:dyDescent="0.2">
      <c r="A14" s="258"/>
      <c r="B14" s="89" t="s">
        <v>241</v>
      </c>
      <c r="C14" s="105" t="s">
        <v>242</v>
      </c>
      <c r="D14" s="106"/>
      <c r="E14" s="106"/>
      <c r="F14" s="106"/>
      <c r="G14" s="106" t="s">
        <v>114</v>
      </c>
      <c r="H14" s="106"/>
      <c r="I14" s="109"/>
      <c r="J14" s="109" t="s">
        <v>114</v>
      </c>
      <c r="K14" s="109"/>
      <c r="L14" s="92">
        <v>45436</v>
      </c>
      <c r="M14" s="92">
        <v>45436</v>
      </c>
      <c r="N14" s="93" t="s">
        <v>185</v>
      </c>
      <c r="O14" s="108">
        <v>1</v>
      </c>
      <c r="P14" s="190">
        <v>1</v>
      </c>
      <c r="Q14" s="193" t="s">
        <v>396</v>
      </c>
      <c r="R14" s="92" t="s">
        <v>399</v>
      </c>
    </row>
    <row r="15" spans="1:18" ht="120" x14ac:dyDescent="0.2">
      <c r="A15" s="262" t="s">
        <v>104</v>
      </c>
      <c r="B15" s="89" t="s">
        <v>188</v>
      </c>
      <c r="C15" s="105" t="s">
        <v>189</v>
      </c>
      <c r="D15" s="106"/>
      <c r="E15" s="106"/>
      <c r="F15" s="106"/>
      <c r="G15" s="106"/>
      <c r="H15" s="106" t="s">
        <v>114</v>
      </c>
      <c r="I15" s="110"/>
      <c r="J15" s="110" t="s">
        <v>114</v>
      </c>
      <c r="K15" s="110" t="s">
        <v>114</v>
      </c>
      <c r="L15" s="92">
        <v>45439</v>
      </c>
      <c r="M15" s="92">
        <v>45469</v>
      </c>
      <c r="N15" s="93" t="s">
        <v>102</v>
      </c>
      <c r="O15" s="108">
        <v>1</v>
      </c>
      <c r="P15" s="190">
        <v>1</v>
      </c>
      <c r="Q15" s="193" t="s">
        <v>391</v>
      </c>
      <c r="R15" s="92" t="s">
        <v>390</v>
      </c>
    </row>
    <row r="16" spans="1:18" ht="67.5" customHeight="1" x14ac:dyDescent="0.2">
      <c r="A16" s="262"/>
      <c r="B16" s="89" t="s">
        <v>207</v>
      </c>
      <c r="C16" s="105" t="s">
        <v>245</v>
      </c>
      <c r="D16" s="106"/>
      <c r="E16" s="106"/>
      <c r="F16" s="106"/>
      <c r="G16" s="106"/>
      <c r="H16" s="106" t="s">
        <v>114</v>
      </c>
      <c r="I16" s="110" t="s">
        <v>114</v>
      </c>
      <c r="J16" s="110" t="s">
        <v>114</v>
      </c>
      <c r="K16" s="110" t="s">
        <v>114</v>
      </c>
      <c r="L16" s="92">
        <v>45323</v>
      </c>
      <c r="M16" s="92">
        <v>45469</v>
      </c>
      <c r="N16" s="93" t="s">
        <v>208</v>
      </c>
      <c r="O16" s="108">
        <v>1</v>
      </c>
      <c r="P16" s="190">
        <v>1</v>
      </c>
      <c r="Q16" s="92" t="s">
        <v>392</v>
      </c>
      <c r="R16" s="92" t="s">
        <v>400</v>
      </c>
    </row>
    <row r="17" spans="1:18" ht="45" hidden="1" x14ac:dyDescent="0.2">
      <c r="A17" s="262"/>
      <c r="B17" s="89" t="s">
        <v>115</v>
      </c>
      <c r="C17" s="105" t="s">
        <v>246</v>
      </c>
      <c r="D17" s="106"/>
      <c r="E17" s="106"/>
      <c r="F17" s="106"/>
      <c r="G17" s="106"/>
      <c r="H17" s="106" t="s">
        <v>114</v>
      </c>
      <c r="I17" s="110"/>
      <c r="J17" s="110" t="s">
        <v>114</v>
      </c>
      <c r="K17" s="110" t="s">
        <v>114</v>
      </c>
      <c r="L17" s="92">
        <v>45427</v>
      </c>
      <c r="M17" s="92">
        <v>45436</v>
      </c>
      <c r="N17" s="93" t="s">
        <v>190</v>
      </c>
      <c r="O17" s="108" t="s">
        <v>347</v>
      </c>
      <c r="P17" s="190"/>
      <c r="Q17" s="92" t="s">
        <v>347</v>
      </c>
      <c r="R17" s="92" t="s">
        <v>347</v>
      </c>
    </row>
    <row r="18" spans="1:18" ht="69.75" hidden="1" customHeight="1" x14ac:dyDescent="0.2">
      <c r="A18" s="262"/>
      <c r="B18" s="89" t="s">
        <v>243</v>
      </c>
      <c r="C18" s="105" t="s">
        <v>105</v>
      </c>
      <c r="D18" s="106"/>
      <c r="E18" s="106"/>
      <c r="F18" s="106"/>
      <c r="G18" s="106"/>
      <c r="H18" s="106" t="s">
        <v>114</v>
      </c>
      <c r="I18" s="110"/>
      <c r="J18" s="110" t="s">
        <v>114</v>
      </c>
      <c r="K18" s="110" t="s">
        <v>114</v>
      </c>
      <c r="L18" s="92">
        <v>45436</v>
      </c>
      <c r="M18" s="92">
        <v>45469</v>
      </c>
      <c r="N18" s="93" t="s">
        <v>116</v>
      </c>
      <c r="O18" s="108" t="s">
        <v>347</v>
      </c>
      <c r="P18" s="190"/>
      <c r="Q18" s="92" t="s">
        <v>347</v>
      </c>
      <c r="R18" s="92" t="s">
        <v>347</v>
      </c>
    </row>
    <row r="19" spans="1:18" ht="109.5" hidden="1" customHeight="1" x14ac:dyDescent="0.2">
      <c r="A19" s="262"/>
      <c r="B19" s="89" t="s">
        <v>244</v>
      </c>
      <c r="C19" s="111" t="s">
        <v>197</v>
      </c>
      <c r="D19" s="106"/>
      <c r="E19" s="106"/>
      <c r="F19" s="106"/>
      <c r="G19" s="106"/>
      <c r="H19" s="106" t="s">
        <v>114</v>
      </c>
      <c r="I19" s="110"/>
      <c r="J19" s="110" t="s">
        <v>114</v>
      </c>
      <c r="K19" s="110" t="s">
        <v>114</v>
      </c>
      <c r="L19" s="92">
        <v>45469</v>
      </c>
      <c r="M19" s="92">
        <v>45469</v>
      </c>
      <c r="N19" s="93" t="s">
        <v>247</v>
      </c>
      <c r="O19" s="108" t="s">
        <v>347</v>
      </c>
      <c r="P19" s="190"/>
      <c r="Q19" s="92" t="s">
        <v>347</v>
      </c>
      <c r="R19" s="92" t="s">
        <v>347</v>
      </c>
    </row>
    <row r="20" spans="1:18" ht="20.25" x14ac:dyDescent="0.2">
      <c r="A20" s="56" t="s">
        <v>375</v>
      </c>
      <c r="O20" s="184">
        <v>1</v>
      </c>
      <c r="P20" s="194">
        <f>SUM(P7:P16)/10</f>
        <v>1</v>
      </c>
    </row>
  </sheetData>
  <sheetProtection formatCells="0" formatColumns="0"/>
  <autoFilter ref="A6:R19"/>
  <mergeCells count="17">
    <mergeCell ref="A15:A19"/>
    <mergeCell ref="A1:N1"/>
    <mergeCell ref="A5:A6"/>
    <mergeCell ref="B5:B6"/>
    <mergeCell ref="C5:C6"/>
    <mergeCell ref="D5:H5"/>
    <mergeCell ref="I5:K5"/>
    <mergeCell ref="L5:M5"/>
    <mergeCell ref="N5:N6"/>
    <mergeCell ref="A2:N2"/>
    <mergeCell ref="A3:N3"/>
    <mergeCell ref="Q5:Q6"/>
    <mergeCell ref="R5:R6"/>
    <mergeCell ref="A7:A11"/>
    <mergeCell ref="A12:A14"/>
    <mergeCell ref="O5:O6"/>
    <mergeCell ref="P5:P6"/>
  </mergeCells>
  <hyperlinks>
    <hyperlink ref="Q8" r:id="rId1"/>
    <hyperlink ref="Q13" r:id="rId2"/>
    <hyperlink ref="Q15" r:id="rId3"/>
    <hyperlink ref="Q14" r:id="rId4" display="https://www.ifc.gov.co/participa/rendicion-de-cuentas/rendicion-de-cuentas-de-la-vigencia-2023/informe-evaluacion-rendicion-de-cuentas-vigencia-2023-oficina-de-control-interno"/>
  </hyperlinks>
  <pageMargins left="0.31496062992125984" right="0.31496062992125984" top="0.15748031496062992" bottom="0.35433070866141736" header="0.19685039370078741" footer="0.31496062992125984"/>
  <pageSetup scale="41" orientation="landscape" r:id="rId5"/>
  <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5"/>
  <sheetViews>
    <sheetView view="pageBreakPreview" topLeftCell="K13" zoomScale="80" zoomScaleNormal="130" zoomScaleSheetLayoutView="80" workbookViewId="0">
      <selection activeCell="L15" sqref="L15"/>
    </sheetView>
  </sheetViews>
  <sheetFormatPr baseColWidth="10" defaultRowHeight="15" x14ac:dyDescent="0.2"/>
  <cols>
    <col min="1" max="1" width="17.7109375" style="82" customWidth="1"/>
    <col min="2" max="2" width="23.140625" style="74" customWidth="1"/>
    <col min="3" max="3" width="44.85546875" style="74" customWidth="1"/>
    <col min="4" max="5" width="11.5703125" style="74" bestFit="1" customWidth="1"/>
    <col min="6" max="6" width="11.42578125" style="74" customWidth="1"/>
    <col min="7" max="8" width="12.7109375" style="74" bestFit="1" customWidth="1"/>
    <col min="9" max="9" width="25.5703125" style="74" customWidth="1"/>
    <col min="10" max="11" width="25.5703125" style="82" customWidth="1"/>
    <col min="12" max="12" width="25.140625" style="82" customWidth="1"/>
    <col min="13" max="13" width="36.5703125" style="82" customWidth="1"/>
    <col min="14" max="14" width="61" style="82" customWidth="1"/>
    <col min="15" max="16384" width="11.42578125" style="74"/>
  </cols>
  <sheetData>
    <row r="1" spans="1:16" ht="18" customHeight="1" x14ac:dyDescent="0.2">
      <c r="A1" s="211" t="s">
        <v>262</v>
      </c>
      <c r="B1" s="211"/>
      <c r="C1" s="211"/>
      <c r="D1" s="211"/>
      <c r="E1" s="211"/>
      <c r="F1" s="211"/>
      <c r="G1" s="211"/>
      <c r="H1" s="211"/>
      <c r="I1" s="211"/>
      <c r="J1" s="72"/>
      <c r="K1" s="72"/>
      <c r="L1" s="72"/>
      <c r="M1" s="104"/>
    </row>
    <row r="2" spans="1:16" ht="18.75" customHeight="1" x14ac:dyDescent="0.2">
      <c r="A2" s="211" t="s">
        <v>117</v>
      </c>
      <c r="B2" s="211"/>
      <c r="C2" s="211"/>
      <c r="D2" s="211"/>
      <c r="E2" s="211"/>
      <c r="F2" s="211"/>
      <c r="G2" s="211"/>
      <c r="H2" s="211"/>
      <c r="I2" s="211"/>
      <c r="J2" s="72"/>
      <c r="K2" s="72"/>
      <c r="L2" s="72"/>
      <c r="M2" s="104"/>
    </row>
    <row r="3" spans="1:16" ht="17.25" customHeight="1" x14ac:dyDescent="0.2">
      <c r="A3" s="264" t="s">
        <v>303</v>
      </c>
      <c r="B3" s="264"/>
      <c r="C3" s="264"/>
      <c r="D3" s="264"/>
      <c r="E3" s="264"/>
      <c r="F3" s="264"/>
      <c r="G3" s="264"/>
      <c r="H3" s="264"/>
      <c r="I3" s="264"/>
      <c r="J3" s="83"/>
      <c r="K3" s="83"/>
      <c r="L3" s="83"/>
      <c r="M3" s="104"/>
    </row>
    <row r="4" spans="1:16" ht="17.25" customHeight="1" x14ac:dyDescent="0.2">
      <c r="A4" s="264"/>
      <c r="B4" s="264"/>
      <c r="C4" s="264"/>
      <c r="D4" s="264"/>
      <c r="E4" s="264"/>
      <c r="F4" s="264"/>
      <c r="G4" s="264"/>
      <c r="H4" s="264"/>
      <c r="I4" s="264"/>
      <c r="J4" s="83"/>
      <c r="K4" s="83"/>
      <c r="L4" s="83"/>
    </row>
    <row r="5" spans="1:16" ht="3.75" customHeight="1" x14ac:dyDescent="0.2">
      <c r="A5" s="18"/>
      <c r="B5" s="18"/>
      <c r="C5" s="18"/>
      <c r="D5" s="18"/>
      <c r="E5" s="18"/>
      <c r="F5" s="18"/>
      <c r="G5" s="18"/>
      <c r="H5" s="18"/>
      <c r="I5" s="18"/>
      <c r="J5" s="18"/>
      <c r="K5" s="18"/>
      <c r="L5" s="18"/>
    </row>
    <row r="6" spans="1:16" ht="15.75" customHeight="1" x14ac:dyDescent="0.2">
      <c r="A6" s="259" t="s">
        <v>107</v>
      </c>
      <c r="B6" s="259" t="s">
        <v>89</v>
      </c>
      <c r="C6" s="259" t="s">
        <v>61</v>
      </c>
      <c r="D6" s="259" t="s">
        <v>91</v>
      </c>
      <c r="E6" s="259"/>
      <c r="F6" s="259"/>
      <c r="G6" s="259" t="s">
        <v>92</v>
      </c>
      <c r="H6" s="259"/>
      <c r="I6" s="259" t="s">
        <v>93</v>
      </c>
      <c r="J6" s="259" t="s">
        <v>361</v>
      </c>
      <c r="K6" s="260" t="s">
        <v>384</v>
      </c>
      <c r="L6" s="260" t="s">
        <v>386</v>
      </c>
      <c r="M6" s="256" t="s">
        <v>357</v>
      </c>
      <c r="N6" s="256" t="s">
        <v>268</v>
      </c>
    </row>
    <row r="7" spans="1:16" ht="15.75" x14ac:dyDescent="0.2">
      <c r="A7" s="259"/>
      <c r="B7" s="259"/>
      <c r="C7" s="259"/>
      <c r="D7" s="87">
        <v>1</v>
      </c>
      <c r="E7" s="87">
        <v>2</v>
      </c>
      <c r="F7" s="87">
        <v>3</v>
      </c>
      <c r="G7" s="87" t="s">
        <v>99</v>
      </c>
      <c r="H7" s="87" t="s">
        <v>100</v>
      </c>
      <c r="I7" s="259"/>
      <c r="J7" s="259"/>
      <c r="K7" s="261"/>
      <c r="L7" s="261"/>
      <c r="M7" s="256"/>
      <c r="N7" s="256"/>
    </row>
    <row r="8" spans="1:16" ht="409.5" customHeight="1" x14ac:dyDescent="0.2">
      <c r="A8" s="88" t="s">
        <v>248</v>
      </c>
      <c r="B8" s="89" t="s">
        <v>201</v>
      </c>
      <c r="C8" s="90" t="s">
        <v>202</v>
      </c>
      <c r="D8" s="91" t="s">
        <v>114</v>
      </c>
      <c r="E8" s="91" t="s">
        <v>114</v>
      </c>
      <c r="F8" s="91" t="s">
        <v>114</v>
      </c>
      <c r="G8" s="92">
        <v>45323</v>
      </c>
      <c r="H8" s="92">
        <v>45646</v>
      </c>
      <c r="I8" s="93" t="s">
        <v>119</v>
      </c>
      <c r="J8" s="101">
        <v>1</v>
      </c>
      <c r="K8" s="200">
        <v>1</v>
      </c>
      <c r="L8" s="190">
        <v>1</v>
      </c>
      <c r="M8" s="103" t="s">
        <v>393</v>
      </c>
      <c r="N8" s="85" t="s">
        <v>418</v>
      </c>
      <c r="O8" s="80"/>
      <c r="P8" s="81"/>
    </row>
    <row r="9" spans="1:16" ht="409.5" x14ac:dyDescent="0.2">
      <c r="A9" s="265" t="s">
        <v>249</v>
      </c>
      <c r="B9" s="89" t="s">
        <v>118</v>
      </c>
      <c r="C9" s="90" t="s">
        <v>214</v>
      </c>
      <c r="D9" s="94" t="s">
        <v>114</v>
      </c>
      <c r="E9" s="94" t="s">
        <v>114</v>
      </c>
      <c r="F9" s="94" t="s">
        <v>114</v>
      </c>
      <c r="G9" s="92">
        <v>45323</v>
      </c>
      <c r="H9" s="92">
        <v>45646</v>
      </c>
      <c r="I9" s="93" t="s">
        <v>120</v>
      </c>
      <c r="J9" s="101">
        <v>1</v>
      </c>
      <c r="K9" s="200">
        <v>1</v>
      </c>
      <c r="L9" s="190">
        <v>1</v>
      </c>
      <c r="M9" s="85" t="s">
        <v>366</v>
      </c>
      <c r="N9" s="85" t="s">
        <v>419</v>
      </c>
    </row>
    <row r="10" spans="1:16" ht="60" x14ac:dyDescent="0.2">
      <c r="A10" s="265"/>
      <c r="B10" s="89" t="s">
        <v>200</v>
      </c>
      <c r="C10" s="90" t="s">
        <v>199</v>
      </c>
      <c r="D10" s="94" t="s">
        <v>114</v>
      </c>
      <c r="E10" s="94"/>
      <c r="F10" s="94"/>
      <c r="G10" s="92">
        <v>45323</v>
      </c>
      <c r="H10" s="92">
        <v>45646</v>
      </c>
      <c r="I10" s="93" t="s">
        <v>203</v>
      </c>
      <c r="J10" s="101">
        <v>1</v>
      </c>
      <c r="K10" s="200" t="s">
        <v>347</v>
      </c>
      <c r="L10" s="190">
        <v>1</v>
      </c>
      <c r="M10" s="103" t="s">
        <v>350</v>
      </c>
      <c r="N10" s="85" t="s">
        <v>349</v>
      </c>
    </row>
    <row r="11" spans="1:16" ht="90" x14ac:dyDescent="0.2">
      <c r="A11" s="95" t="s">
        <v>252</v>
      </c>
      <c r="B11" s="96" t="s">
        <v>250</v>
      </c>
      <c r="C11" s="90" t="s">
        <v>251</v>
      </c>
      <c r="D11" s="97" t="s">
        <v>114</v>
      </c>
      <c r="E11" s="97" t="s">
        <v>114</v>
      </c>
      <c r="F11" s="97" t="s">
        <v>114</v>
      </c>
      <c r="G11" s="92">
        <v>45323</v>
      </c>
      <c r="H11" s="92">
        <v>45646</v>
      </c>
      <c r="I11" s="93" t="s">
        <v>122</v>
      </c>
      <c r="J11" s="93" t="s">
        <v>360</v>
      </c>
      <c r="K11" s="200" t="s">
        <v>347</v>
      </c>
      <c r="L11" s="190">
        <v>1</v>
      </c>
      <c r="M11" s="85" t="s">
        <v>360</v>
      </c>
      <c r="N11" s="85" t="s">
        <v>420</v>
      </c>
    </row>
    <row r="12" spans="1:16" ht="252" customHeight="1" x14ac:dyDescent="0.2">
      <c r="A12" s="98" t="s">
        <v>253</v>
      </c>
      <c r="B12" s="96" t="s">
        <v>256</v>
      </c>
      <c r="C12" s="90" t="s">
        <v>257</v>
      </c>
      <c r="D12" s="97" t="s">
        <v>114</v>
      </c>
      <c r="E12" s="97" t="s">
        <v>114</v>
      </c>
      <c r="F12" s="97" t="s">
        <v>114</v>
      </c>
      <c r="G12" s="92">
        <v>45323</v>
      </c>
      <c r="H12" s="92">
        <v>45646</v>
      </c>
      <c r="I12" s="93" t="s">
        <v>119</v>
      </c>
      <c r="J12" s="101">
        <v>1</v>
      </c>
      <c r="K12" s="200">
        <v>1</v>
      </c>
      <c r="L12" s="190">
        <v>1</v>
      </c>
      <c r="M12" s="103" t="s">
        <v>348</v>
      </c>
      <c r="N12" s="85" t="s">
        <v>421</v>
      </c>
    </row>
    <row r="13" spans="1:16" ht="114.75" customHeight="1" x14ac:dyDescent="0.2">
      <c r="A13" s="99" t="s">
        <v>254</v>
      </c>
      <c r="B13" s="96" t="s">
        <v>258</v>
      </c>
      <c r="C13" s="90" t="s">
        <v>259</v>
      </c>
      <c r="D13" s="97" t="s">
        <v>114</v>
      </c>
      <c r="E13" s="97" t="s">
        <v>114</v>
      </c>
      <c r="F13" s="97" t="s">
        <v>114</v>
      </c>
      <c r="G13" s="92">
        <v>45323</v>
      </c>
      <c r="H13" s="92">
        <v>45646</v>
      </c>
      <c r="I13" s="93" t="s">
        <v>121</v>
      </c>
      <c r="J13" s="93" t="s">
        <v>360</v>
      </c>
      <c r="K13" s="200" t="s">
        <v>347</v>
      </c>
      <c r="L13" s="190">
        <v>1</v>
      </c>
      <c r="M13" s="103" t="s">
        <v>351</v>
      </c>
      <c r="N13" s="85" t="s">
        <v>423</v>
      </c>
    </row>
    <row r="14" spans="1:16" customFormat="1" ht="165" x14ac:dyDescent="0.25">
      <c r="A14" s="44" t="s">
        <v>255</v>
      </c>
      <c r="B14" s="96" t="s">
        <v>320</v>
      </c>
      <c r="C14" s="90" t="s">
        <v>260</v>
      </c>
      <c r="D14" s="41"/>
      <c r="E14" s="42" t="s">
        <v>114</v>
      </c>
      <c r="F14" s="43"/>
      <c r="G14" s="14">
        <v>45309</v>
      </c>
      <c r="H14" s="15">
        <v>45657</v>
      </c>
      <c r="I14" s="16" t="s">
        <v>261</v>
      </c>
      <c r="J14" s="84"/>
      <c r="K14" s="200">
        <v>1</v>
      </c>
      <c r="L14" s="190">
        <v>1</v>
      </c>
      <c r="M14" s="199" t="s">
        <v>360</v>
      </c>
      <c r="N14" s="85" t="s">
        <v>422</v>
      </c>
    </row>
    <row r="15" spans="1:16" ht="20.25" x14ac:dyDescent="0.2">
      <c r="A15" s="56" t="s">
        <v>375</v>
      </c>
      <c r="J15" s="183">
        <v>1</v>
      </c>
      <c r="K15" s="201">
        <f>SUBTOTAL(9,K8:K14)/4</f>
        <v>1</v>
      </c>
      <c r="L15" s="194">
        <f>SUBTOTAL(9,L8:L14)/7</f>
        <v>1</v>
      </c>
    </row>
  </sheetData>
  <autoFilter ref="A7:P15"/>
  <mergeCells count="16">
    <mergeCell ref="L6:L7"/>
    <mergeCell ref="M6:M7"/>
    <mergeCell ref="N6:N7"/>
    <mergeCell ref="A9:A10"/>
    <mergeCell ref="J6:J7"/>
    <mergeCell ref="K6:K7"/>
    <mergeCell ref="A1:I1"/>
    <mergeCell ref="A6:A7"/>
    <mergeCell ref="B6:B7"/>
    <mergeCell ref="C6:C7"/>
    <mergeCell ref="D6:F6"/>
    <mergeCell ref="G6:H6"/>
    <mergeCell ref="I6:I7"/>
    <mergeCell ref="A2:I2"/>
    <mergeCell ref="A3:I3"/>
    <mergeCell ref="A4:I4"/>
  </mergeCells>
  <hyperlinks>
    <hyperlink ref="M8" r:id="rId1" display="https://www.ifc.gov.co/atencion-y-servicios-a-la-ciudadania/recepcion-de-solicitudes-pqrsd/informe-de-atencion-de-pqrs/informe-de-atencion-al-ciudadano-iv-trimestre-de-2023 _x000a__x000a__x000a_"/>
    <hyperlink ref="M10" r:id="rId2"/>
    <hyperlink ref="M12" r:id="rId3"/>
    <hyperlink ref="M13" r:id="rId4"/>
  </hyperlinks>
  <pageMargins left="0.70866141732283472" right="0.70866141732283472" top="0.74803149606299213" bottom="0.74803149606299213" header="0.31496062992125984" footer="0.31496062992125984"/>
  <pageSetup scale="63" orientation="landscape" r:id="rId5"/>
  <drawing r:id="rId6"/>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3"/>
  <sheetViews>
    <sheetView view="pageBreakPreview" topLeftCell="I12" zoomScaleNormal="100" zoomScaleSheetLayoutView="100" workbookViewId="0">
      <selection activeCell="I12" sqref="I12"/>
    </sheetView>
  </sheetViews>
  <sheetFormatPr baseColWidth="10" defaultColWidth="11.42578125" defaultRowHeight="15" x14ac:dyDescent="0.2"/>
  <cols>
    <col min="1" max="1" width="21.7109375" style="74" customWidth="1"/>
    <col min="2" max="2" width="31.85546875" style="74" customWidth="1"/>
    <col min="3" max="3" width="49" style="74" customWidth="1"/>
    <col min="4" max="4" width="6" style="74" customWidth="1"/>
    <col min="5" max="5" width="4.42578125" style="74" customWidth="1"/>
    <col min="6" max="6" width="5.28515625" style="74" customWidth="1"/>
    <col min="7" max="7" width="13.85546875" style="74" customWidth="1"/>
    <col min="8" max="8" width="12.85546875" style="74" customWidth="1"/>
    <col min="9" max="11" width="26.7109375" style="74" customWidth="1"/>
    <col min="12" max="12" width="27.28515625" style="74" customWidth="1"/>
    <col min="13" max="13" width="20.28515625" style="74" customWidth="1"/>
    <col min="14" max="14" width="37" style="74" customWidth="1"/>
    <col min="15" max="16384" width="11.42578125" style="74"/>
  </cols>
  <sheetData>
    <row r="1" spans="1:14" ht="26.25" customHeight="1" x14ac:dyDescent="0.2">
      <c r="A1" s="211" t="s">
        <v>262</v>
      </c>
      <c r="B1" s="211"/>
      <c r="C1" s="211"/>
      <c r="D1" s="211"/>
      <c r="E1" s="211"/>
      <c r="F1" s="211"/>
      <c r="G1" s="211"/>
      <c r="H1" s="211"/>
      <c r="I1" s="211"/>
      <c r="J1" s="72"/>
      <c r="K1" s="72"/>
      <c r="L1" s="72"/>
      <c r="M1" s="79"/>
    </row>
    <row r="2" spans="1:14" ht="20.25" customHeight="1" x14ac:dyDescent="0.2">
      <c r="A2" s="211" t="s">
        <v>117</v>
      </c>
      <c r="B2" s="211"/>
      <c r="C2" s="211"/>
      <c r="D2" s="211"/>
      <c r="E2" s="211"/>
      <c r="F2" s="211"/>
      <c r="G2" s="211"/>
      <c r="H2" s="211"/>
      <c r="I2" s="211"/>
      <c r="J2" s="72"/>
      <c r="K2" s="72"/>
      <c r="L2" s="72"/>
      <c r="M2" s="79"/>
    </row>
    <row r="3" spans="1:14" ht="19.5" customHeight="1" x14ac:dyDescent="0.2">
      <c r="A3" s="264" t="s">
        <v>304</v>
      </c>
      <c r="B3" s="264"/>
      <c r="C3" s="264"/>
      <c r="D3" s="264"/>
      <c r="E3" s="264"/>
      <c r="F3" s="264"/>
      <c r="G3" s="264"/>
      <c r="H3" s="264"/>
      <c r="I3" s="264"/>
      <c r="J3" s="83"/>
      <c r="K3" s="83"/>
      <c r="L3" s="83"/>
      <c r="M3" s="79"/>
    </row>
    <row r="4" spans="1:14" ht="21.75" customHeight="1" x14ac:dyDescent="0.2">
      <c r="A4" s="264"/>
      <c r="B4" s="264"/>
      <c r="C4" s="264"/>
      <c r="D4" s="264"/>
      <c r="E4" s="264"/>
      <c r="F4" s="264"/>
      <c r="G4" s="264"/>
      <c r="H4" s="264"/>
      <c r="I4" s="264"/>
      <c r="J4" s="83"/>
      <c r="K4" s="83"/>
      <c r="L4" s="83"/>
      <c r="M4" s="79"/>
    </row>
    <row r="5" spans="1:14" ht="12.75" customHeight="1" x14ac:dyDescent="0.2">
      <c r="A5" s="122"/>
      <c r="B5" s="112"/>
      <c r="C5" s="112"/>
      <c r="D5" s="112"/>
      <c r="E5" s="112"/>
      <c r="F5" s="112"/>
      <c r="G5" s="112"/>
      <c r="H5" s="112"/>
      <c r="I5" s="112"/>
      <c r="J5" s="112"/>
      <c r="K5" s="112"/>
      <c r="L5" s="112"/>
      <c r="M5" s="79"/>
    </row>
    <row r="6" spans="1:14" ht="15.75" customHeight="1" x14ac:dyDescent="0.2">
      <c r="A6" s="259" t="s">
        <v>107</v>
      </c>
      <c r="B6" s="259" t="s">
        <v>89</v>
      </c>
      <c r="C6" s="266" t="s">
        <v>61</v>
      </c>
      <c r="D6" s="266" t="s">
        <v>91</v>
      </c>
      <c r="E6" s="266"/>
      <c r="F6" s="266"/>
      <c r="G6" s="266" t="s">
        <v>92</v>
      </c>
      <c r="H6" s="266"/>
      <c r="I6" s="259" t="s">
        <v>93</v>
      </c>
      <c r="J6" s="259" t="s">
        <v>361</v>
      </c>
      <c r="K6" s="260" t="s">
        <v>384</v>
      </c>
      <c r="L6" s="260" t="s">
        <v>386</v>
      </c>
      <c r="M6" s="256" t="s">
        <v>357</v>
      </c>
      <c r="N6" s="256" t="s">
        <v>268</v>
      </c>
    </row>
    <row r="7" spans="1:14" ht="15.75" x14ac:dyDescent="0.2">
      <c r="A7" s="259"/>
      <c r="B7" s="259"/>
      <c r="C7" s="266"/>
      <c r="D7" s="123">
        <v>1</v>
      </c>
      <c r="E7" s="123">
        <v>2</v>
      </c>
      <c r="F7" s="123">
        <v>3</v>
      </c>
      <c r="G7" s="123" t="s">
        <v>99</v>
      </c>
      <c r="H7" s="123" t="s">
        <v>100</v>
      </c>
      <c r="I7" s="259"/>
      <c r="J7" s="259"/>
      <c r="K7" s="261"/>
      <c r="L7" s="261"/>
      <c r="M7" s="256"/>
      <c r="N7" s="256"/>
    </row>
    <row r="8" spans="1:14" ht="375" x14ac:dyDescent="0.2">
      <c r="A8" s="124" t="s">
        <v>108</v>
      </c>
      <c r="B8" s="105" t="s">
        <v>123</v>
      </c>
      <c r="C8" s="196" t="s">
        <v>228</v>
      </c>
      <c r="D8" s="125" t="s">
        <v>114</v>
      </c>
      <c r="E8" s="125" t="s">
        <v>114</v>
      </c>
      <c r="F8" s="125" t="s">
        <v>114</v>
      </c>
      <c r="G8" s="119">
        <v>45324</v>
      </c>
      <c r="H8" s="119">
        <v>45646</v>
      </c>
      <c r="I8" s="117" t="s">
        <v>229</v>
      </c>
      <c r="J8" s="120">
        <v>1</v>
      </c>
      <c r="K8" s="200">
        <v>1</v>
      </c>
      <c r="L8" s="190">
        <v>1</v>
      </c>
      <c r="M8" s="119" t="s">
        <v>353</v>
      </c>
      <c r="N8" s="119" t="s">
        <v>409</v>
      </c>
    </row>
    <row r="9" spans="1:14" ht="315" x14ac:dyDescent="0.2">
      <c r="A9" s="126" t="s">
        <v>109</v>
      </c>
      <c r="B9" s="118" t="s">
        <v>230</v>
      </c>
      <c r="C9" s="196" t="s">
        <v>231</v>
      </c>
      <c r="D9" s="127" t="s">
        <v>114</v>
      </c>
      <c r="E9" s="127" t="s">
        <v>114</v>
      </c>
      <c r="F9" s="127" t="s">
        <v>114</v>
      </c>
      <c r="G9" s="119">
        <v>45324</v>
      </c>
      <c r="H9" s="119">
        <v>45646</v>
      </c>
      <c r="I9" s="117" t="s">
        <v>203</v>
      </c>
      <c r="J9" s="120">
        <v>1</v>
      </c>
      <c r="K9" s="200">
        <v>1</v>
      </c>
      <c r="L9" s="190">
        <v>1</v>
      </c>
      <c r="M9" s="198" t="s">
        <v>403</v>
      </c>
      <c r="N9" s="117" t="s">
        <v>402</v>
      </c>
    </row>
    <row r="10" spans="1:14" ht="330" x14ac:dyDescent="0.2">
      <c r="A10" s="91" t="s">
        <v>110</v>
      </c>
      <c r="B10" s="118" t="s">
        <v>232</v>
      </c>
      <c r="C10" s="90" t="s">
        <v>233</v>
      </c>
      <c r="D10" s="128" t="s">
        <v>114</v>
      </c>
      <c r="E10" s="128" t="s">
        <v>114</v>
      </c>
      <c r="F10" s="128" t="s">
        <v>114</v>
      </c>
      <c r="G10" s="119">
        <v>45324</v>
      </c>
      <c r="H10" s="119">
        <v>45646</v>
      </c>
      <c r="I10" s="117" t="s">
        <v>355</v>
      </c>
      <c r="J10" s="120">
        <v>1</v>
      </c>
      <c r="K10" s="200">
        <v>1</v>
      </c>
      <c r="L10" s="190">
        <v>1</v>
      </c>
      <c r="M10" s="121" t="s">
        <v>354</v>
      </c>
      <c r="N10" s="117" t="s">
        <v>410</v>
      </c>
    </row>
    <row r="11" spans="1:14" ht="180" x14ac:dyDescent="0.2">
      <c r="A11" s="267" t="s">
        <v>111</v>
      </c>
      <c r="B11" s="118" t="s">
        <v>234</v>
      </c>
      <c r="C11" s="118" t="s">
        <v>235</v>
      </c>
      <c r="D11" s="129" t="s">
        <v>114</v>
      </c>
      <c r="E11" s="129" t="s">
        <v>114</v>
      </c>
      <c r="F11" s="129" t="s">
        <v>114</v>
      </c>
      <c r="G11" s="119">
        <v>45324</v>
      </c>
      <c r="H11" s="119">
        <v>45646</v>
      </c>
      <c r="I11" s="117" t="s">
        <v>237</v>
      </c>
      <c r="J11" s="120">
        <v>1</v>
      </c>
      <c r="K11" s="200">
        <v>1</v>
      </c>
      <c r="L11" s="190">
        <v>1</v>
      </c>
      <c r="M11" s="117" t="s">
        <v>411</v>
      </c>
      <c r="N11" s="117" t="s">
        <v>395</v>
      </c>
    </row>
    <row r="12" spans="1:14" ht="255" x14ac:dyDescent="0.2">
      <c r="A12" s="267"/>
      <c r="B12" s="118" t="s">
        <v>238</v>
      </c>
      <c r="C12" s="118" t="s">
        <v>236</v>
      </c>
      <c r="D12" s="129" t="s">
        <v>114</v>
      </c>
      <c r="E12" s="129" t="s">
        <v>114</v>
      </c>
      <c r="F12" s="129" t="s">
        <v>114</v>
      </c>
      <c r="G12" s="119">
        <v>45324</v>
      </c>
      <c r="H12" s="119">
        <v>45646</v>
      </c>
      <c r="I12" s="117" t="s">
        <v>237</v>
      </c>
      <c r="J12" s="120">
        <v>1</v>
      </c>
      <c r="K12" s="200">
        <v>1</v>
      </c>
      <c r="L12" s="190">
        <v>1</v>
      </c>
      <c r="M12" s="121" t="s">
        <v>352</v>
      </c>
      <c r="N12" s="117" t="s">
        <v>428</v>
      </c>
    </row>
    <row r="13" spans="1:14" x14ac:dyDescent="0.2">
      <c r="A13" s="56" t="s">
        <v>375</v>
      </c>
      <c r="J13" s="184">
        <v>1</v>
      </c>
      <c r="K13" s="200">
        <f>SUM(K8:K12)/5</f>
        <v>1</v>
      </c>
      <c r="L13" s="190">
        <f>SUM(L8:L12)/5</f>
        <v>1</v>
      </c>
    </row>
  </sheetData>
  <autoFilter ref="A7:N13"/>
  <mergeCells count="16">
    <mergeCell ref="L6:L7"/>
    <mergeCell ref="M6:M7"/>
    <mergeCell ref="N6:N7"/>
    <mergeCell ref="A11:A12"/>
    <mergeCell ref="J6:J7"/>
    <mergeCell ref="K6:K7"/>
    <mergeCell ref="A1:I1"/>
    <mergeCell ref="A6:A7"/>
    <mergeCell ref="B6:B7"/>
    <mergeCell ref="C6:C7"/>
    <mergeCell ref="D6:F6"/>
    <mergeCell ref="G6:H6"/>
    <mergeCell ref="I6:I7"/>
    <mergeCell ref="A4:I4"/>
    <mergeCell ref="A2:I2"/>
    <mergeCell ref="A3:I3"/>
  </mergeCells>
  <hyperlinks>
    <hyperlink ref="M10" r:id="rId1"/>
    <hyperlink ref="M12" r:id="rId2"/>
    <hyperlink ref="M9" r:id="rId3"/>
  </hyperlinks>
  <pageMargins left="0.70866141732283472" right="0.70866141732283472" top="0.74803149606299213" bottom="0.74803149606299213" header="0.31496062992125984" footer="0.31496062992125984"/>
  <pageSetup scale="56" orientation="portrait"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abSelected="1" topLeftCell="H6" zoomScale="90" zoomScaleNormal="90" zoomScaleSheetLayoutView="106" workbookViewId="0">
      <selection activeCell="K7" sqref="K7"/>
    </sheetView>
  </sheetViews>
  <sheetFormatPr baseColWidth="10" defaultColWidth="32.7109375" defaultRowHeight="15" x14ac:dyDescent="0.2"/>
  <cols>
    <col min="1" max="1" width="40.28515625" style="74" customWidth="1"/>
    <col min="2" max="6" width="32.7109375" style="74"/>
    <col min="7" max="9" width="21.42578125" style="74" customWidth="1"/>
    <col min="10" max="10" width="41" style="74" customWidth="1"/>
    <col min="11" max="11" width="45.140625" style="74" customWidth="1"/>
    <col min="12" max="16384" width="32.7109375" style="74"/>
  </cols>
  <sheetData>
    <row r="1" spans="1:11" s="45" customFormat="1" ht="33" customHeight="1" x14ac:dyDescent="0.2">
      <c r="A1" s="211" t="s">
        <v>262</v>
      </c>
      <c r="B1" s="211"/>
      <c r="C1" s="211"/>
      <c r="D1" s="211"/>
      <c r="E1" s="211"/>
      <c r="F1" s="211"/>
      <c r="G1" s="100"/>
      <c r="H1" s="100"/>
      <c r="I1" s="100"/>
      <c r="J1" s="100"/>
      <c r="K1" s="100"/>
    </row>
    <row r="2" spans="1:11" s="45" customFormat="1" ht="33" customHeight="1" x14ac:dyDescent="0.2">
      <c r="A2" s="211" t="s">
        <v>117</v>
      </c>
      <c r="B2" s="211"/>
      <c r="C2" s="211"/>
      <c r="D2" s="211"/>
      <c r="E2" s="211"/>
      <c r="F2" s="211"/>
      <c r="G2" s="72"/>
      <c r="H2" s="72"/>
      <c r="I2" s="72"/>
      <c r="J2" s="72"/>
      <c r="K2" s="72"/>
    </row>
    <row r="3" spans="1:11" s="45" customFormat="1" ht="36" customHeight="1" thickBot="1" x14ac:dyDescent="0.25">
      <c r="A3" s="268" t="s">
        <v>298</v>
      </c>
      <c r="B3" s="268"/>
      <c r="C3" s="268"/>
      <c r="D3" s="268"/>
      <c r="E3" s="268"/>
      <c r="F3" s="268"/>
      <c r="G3" s="131"/>
      <c r="H3" s="131"/>
      <c r="I3" s="131"/>
      <c r="J3" s="131"/>
      <c r="K3" s="131"/>
    </row>
    <row r="4" spans="1:11" s="45" customFormat="1" ht="78" customHeight="1" thickBot="1" x14ac:dyDescent="0.25">
      <c r="A4" s="47" t="s">
        <v>264</v>
      </c>
      <c r="B4" s="48" t="s">
        <v>265</v>
      </c>
      <c r="C4" s="48" t="s">
        <v>266</v>
      </c>
      <c r="D4" s="48" t="s">
        <v>289</v>
      </c>
      <c r="E4" s="49" t="s">
        <v>64</v>
      </c>
      <c r="F4" s="132" t="s">
        <v>145</v>
      </c>
      <c r="G4" s="130" t="s">
        <v>361</v>
      </c>
      <c r="H4" s="130" t="s">
        <v>384</v>
      </c>
      <c r="I4" s="130" t="s">
        <v>406</v>
      </c>
      <c r="J4" s="130" t="s">
        <v>356</v>
      </c>
      <c r="K4" s="130" t="s">
        <v>268</v>
      </c>
    </row>
    <row r="5" spans="1:11" s="45" customFormat="1" ht="260.25" customHeight="1" x14ac:dyDescent="0.2">
      <c r="A5" s="133" t="s">
        <v>287</v>
      </c>
      <c r="B5" s="134" t="s">
        <v>286</v>
      </c>
      <c r="C5" s="135" t="s">
        <v>321</v>
      </c>
      <c r="D5" s="136">
        <v>45309</v>
      </c>
      <c r="E5" s="137">
        <v>45657</v>
      </c>
      <c r="F5" s="138" t="s">
        <v>203</v>
      </c>
      <c r="G5" s="139">
        <v>1</v>
      </c>
      <c r="H5" s="200">
        <v>1</v>
      </c>
      <c r="I5" s="190">
        <v>1</v>
      </c>
      <c r="J5" s="140" t="s">
        <v>365</v>
      </c>
      <c r="K5" s="141" t="s">
        <v>412</v>
      </c>
    </row>
    <row r="6" spans="1:11" s="45" customFormat="1" ht="281.25" customHeight="1" thickBot="1" x14ac:dyDescent="0.25">
      <c r="A6" s="142" t="s">
        <v>288</v>
      </c>
      <c r="B6" s="143" t="s">
        <v>204</v>
      </c>
      <c r="C6" s="144" t="s">
        <v>205</v>
      </c>
      <c r="D6" s="136">
        <v>45309</v>
      </c>
      <c r="E6" s="137">
        <v>45657</v>
      </c>
      <c r="F6" s="138" t="s">
        <v>203</v>
      </c>
      <c r="G6" s="159" t="s">
        <v>360</v>
      </c>
      <c r="H6" s="200">
        <v>0.5</v>
      </c>
      <c r="I6" s="190">
        <v>1</v>
      </c>
      <c r="J6" s="192" t="s">
        <v>404</v>
      </c>
      <c r="K6" s="145" t="s">
        <v>431</v>
      </c>
    </row>
    <row r="7" spans="1:11" ht="23.25" x14ac:dyDescent="0.2">
      <c r="A7" s="56" t="s">
        <v>375</v>
      </c>
      <c r="G7" s="195">
        <v>1</v>
      </c>
      <c r="H7" s="195">
        <f>SUM(H5:H6)/2</f>
        <v>0.75</v>
      </c>
      <c r="I7" s="195">
        <f>SUM(I5:I6)/2</f>
        <v>1</v>
      </c>
    </row>
  </sheetData>
  <mergeCells count="3">
    <mergeCell ref="A2:F2"/>
    <mergeCell ref="A3:F3"/>
    <mergeCell ref="A1:F1"/>
  </mergeCells>
  <hyperlinks>
    <hyperlink ref="J5" r:id="rId1" display="https://www.ifc.gov.co/participa/rendicion-de-cuentas/historico-de-rendicion-de-cuentas/relacion-de-informes-historicos-de-rendicion-de-cuentas/informe-de-gestion-instituto-financiero-de-casanare-ano-2023 "/>
    <hyperlink ref="J6" r:id="rId2"/>
  </hyperlinks>
  <printOptions horizontalCentered="1" verticalCentered="1"/>
  <pageMargins left="0.70866141732283472" right="0.70866141732283472" top="0.74803149606299213" bottom="0.74803149606299213" header="0.31496062992125984" footer="0.31496062992125984"/>
  <pageSetup paperSize="5" scale="37"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89949"/>
  </sheetPr>
  <dimension ref="A1:K9"/>
  <sheetViews>
    <sheetView topLeftCell="F7" zoomScale="90" zoomScaleNormal="90" zoomScaleSheetLayoutView="106" workbookViewId="0">
      <selection activeCell="I9" sqref="I9"/>
    </sheetView>
  </sheetViews>
  <sheetFormatPr baseColWidth="10" defaultColWidth="11.42578125" defaultRowHeight="15" x14ac:dyDescent="0.2"/>
  <cols>
    <col min="1" max="1" width="23" style="56" customWidth="1"/>
    <col min="2" max="2" width="48.42578125" style="45" customWidth="1"/>
    <col min="3" max="3" width="34.140625" style="45" bestFit="1" customWidth="1"/>
    <col min="4" max="4" width="18.28515625" style="62" bestFit="1" customWidth="1"/>
    <col min="5" max="5" width="12.7109375" style="62" bestFit="1" customWidth="1"/>
    <col min="6" max="6" width="46" style="62" customWidth="1"/>
    <col min="7" max="7" width="23.7109375" style="62" customWidth="1"/>
    <col min="8" max="8" width="20.85546875" style="62" customWidth="1"/>
    <col min="9" max="9" width="19.28515625" style="62" customWidth="1"/>
    <col min="10" max="10" width="34.42578125" style="62" customWidth="1"/>
    <col min="11" max="11" width="39.7109375" style="62" customWidth="1"/>
    <col min="12" max="16384" width="11.42578125" style="45"/>
  </cols>
  <sheetData>
    <row r="1" spans="1:11" ht="18" customHeight="1" x14ac:dyDescent="0.2">
      <c r="A1" s="211" t="s">
        <v>262</v>
      </c>
      <c r="B1" s="211"/>
      <c r="C1" s="211"/>
      <c r="D1" s="211"/>
      <c r="E1" s="211"/>
      <c r="F1" s="211"/>
      <c r="G1" s="211"/>
      <c r="H1" s="72"/>
      <c r="I1" s="72"/>
      <c r="J1" s="211"/>
      <c r="K1" s="211"/>
    </row>
    <row r="2" spans="1:11" ht="18" customHeight="1" x14ac:dyDescent="0.2">
      <c r="A2" s="211" t="s">
        <v>117</v>
      </c>
      <c r="B2" s="211"/>
      <c r="C2" s="211"/>
      <c r="D2" s="211"/>
      <c r="E2" s="211"/>
      <c r="F2" s="211"/>
      <c r="G2" s="211"/>
      <c r="H2" s="211"/>
      <c r="I2" s="211"/>
      <c r="J2" s="211"/>
      <c r="K2" s="211"/>
    </row>
    <row r="3" spans="1:11" ht="36" customHeight="1" x14ac:dyDescent="0.2">
      <c r="A3" s="270" t="s">
        <v>305</v>
      </c>
      <c r="B3" s="270"/>
      <c r="C3" s="270"/>
      <c r="D3" s="270"/>
      <c r="E3" s="270"/>
      <c r="F3" s="270"/>
      <c r="G3" s="270"/>
      <c r="H3" s="270"/>
      <c r="I3" s="270"/>
      <c r="J3" s="270"/>
      <c r="K3" s="270"/>
    </row>
    <row r="4" spans="1:11" ht="78" customHeight="1" thickBot="1" x14ac:dyDescent="0.25">
      <c r="A4" s="149" t="s">
        <v>264</v>
      </c>
      <c r="B4" s="149" t="s">
        <v>265</v>
      </c>
      <c r="C4" s="149" t="s">
        <v>266</v>
      </c>
      <c r="D4" s="149" t="s">
        <v>307</v>
      </c>
      <c r="E4" s="149" t="s">
        <v>64</v>
      </c>
      <c r="F4" s="149" t="s">
        <v>145</v>
      </c>
      <c r="G4" s="146" t="s">
        <v>361</v>
      </c>
      <c r="H4" s="146" t="s">
        <v>384</v>
      </c>
      <c r="I4" s="146" t="s">
        <v>386</v>
      </c>
      <c r="J4" s="146" t="s">
        <v>356</v>
      </c>
      <c r="K4" s="146" t="s">
        <v>268</v>
      </c>
    </row>
    <row r="5" spans="1:11" s="56" customFormat="1" ht="255" x14ac:dyDescent="0.25">
      <c r="A5" s="150" t="s">
        <v>290</v>
      </c>
      <c r="B5" s="151" t="s">
        <v>309</v>
      </c>
      <c r="C5" s="151" t="s">
        <v>322</v>
      </c>
      <c r="D5" s="152">
        <v>45324</v>
      </c>
      <c r="E5" s="152">
        <v>45646</v>
      </c>
      <c r="F5" s="151" t="s">
        <v>308</v>
      </c>
      <c r="G5" s="153">
        <v>0.5</v>
      </c>
      <c r="H5" s="200">
        <v>1</v>
      </c>
      <c r="I5" s="190">
        <v>1</v>
      </c>
      <c r="J5" s="197" t="s">
        <v>401</v>
      </c>
      <c r="K5" s="158" t="s">
        <v>413</v>
      </c>
    </row>
    <row r="6" spans="1:11" s="56" customFormat="1" ht="115.5" customHeight="1" x14ac:dyDescent="0.25">
      <c r="A6" s="269" t="s">
        <v>291</v>
      </c>
      <c r="B6" s="151" t="s">
        <v>311</v>
      </c>
      <c r="C6" s="151" t="s">
        <v>332</v>
      </c>
      <c r="D6" s="152">
        <v>45324</v>
      </c>
      <c r="E6" s="152">
        <v>45646</v>
      </c>
      <c r="F6" s="151" t="s">
        <v>102</v>
      </c>
      <c r="G6" s="179">
        <v>0.5</v>
      </c>
      <c r="H6" s="200">
        <v>1</v>
      </c>
      <c r="I6" s="190">
        <v>1</v>
      </c>
      <c r="J6" s="180" t="s">
        <v>360</v>
      </c>
      <c r="K6" s="180" t="s">
        <v>424</v>
      </c>
    </row>
    <row r="7" spans="1:11" s="56" customFormat="1" ht="74.25" customHeight="1" x14ac:dyDescent="0.25">
      <c r="A7" s="269"/>
      <c r="B7" s="151" t="s">
        <v>313</v>
      </c>
      <c r="C7" s="151" t="s">
        <v>314</v>
      </c>
      <c r="D7" s="152">
        <v>45324</v>
      </c>
      <c r="E7" s="152">
        <v>45646</v>
      </c>
      <c r="F7" s="151" t="s">
        <v>312</v>
      </c>
      <c r="G7" s="154" t="s">
        <v>360</v>
      </c>
      <c r="H7" s="200" t="s">
        <v>347</v>
      </c>
      <c r="I7" s="190">
        <v>1</v>
      </c>
      <c r="J7" s="145" t="s">
        <v>360</v>
      </c>
      <c r="K7" s="203" t="s">
        <v>425</v>
      </c>
    </row>
    <row r="8" spans="1:11" s="56" customFormat="1" ht="86.25" customHeight="1" x14ac:dyDescent="0.25">
      <c r="A8" s="155" t="s">
        <v>292</v>
      </c>
      <c r="B8" s="151" t="s">
        <v>315</v>
      </c>
      <c r="C8" s="156" t="s">
        <v>316</v>
      </c>
      <c r="D8" s="152">
        <v>45324</v>
      </c>
      <c r="E8" s="152">
        <v>45646</v>
      </c>
      <c r="F8" s="157" t="s">
        <v>312</v>
      </c>
      <c r="G8" s="181">
        <v>0</v>
      </c>
      <c r="H8" s="200" t="s">
        <v>347</v>
      </c>
      <c r="I8" s="190">
        <v>0</v>
      </c>
      <c r="J8" s="181" t="s">
        <v>360</v>
      </c>
      <c r="K8" s="145"/>
    </row>
    <row r="9" spans="1:11" ht="23.25" x14ac:dyDescent="0.2">
      <c r="A9" s="56" t="s">
        <v>375</v>
      </c>
      <c r="G9" s="182">
        <v>0.33</v>
      </c>
      <c r="H9" s="202">
        <f>SUM(H5:H8)/3</f>
        <v>0.66666666666666663</v>
      </c>
      <c r="I9" s="195">
        <f>SUM(I5:I8)/4</f>
        <v>0.75</v>
      </c>
    </row>
  </sheetData>
  <mergeCells count="6">
    <mergeCell ref="A6:A7"/>
    <mergeCell ref="J1:K1"/>
    <mergeCell ref="A1:G1"/>
    <mergeCell ref="A2:F2"/>
    <mergeCell ref="A3:F3"/>
    <mergeCell ref="G2:K3"/>
  </mergeCells>
  <hyperlinks>
    <hyperlink ref="J5" r:id="rId1"/>
  </hyperlinks>
  <printOptions horizontalCentered="1" verticalCentered="1"/>
  <pageMargins left="0.70866141732283472" right="0.70866141732283472" top="0.74803149606299213" bottom="0.74803149606299213" header="0.31496062992125984" footer="0.31496062992125984"/>
  <pageSetup paperSize="5" scale="37"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opLeftCell="D4" zoomScale="90" zoomScaleNormal="90" workbookViewId="0">
      <selection activeCell="K6" sqref="K6"/>
    </sheetView>
  </sheetViews>
  <sheetFormatPr baseColWidth="10" defaultColWidth="9.140625" defaultRowHeight="15" x14ac:dyDescent="0.2"/>
  <cols>
    <col min="1" max="1" width="24.42578125" style="82" customWidth="1"/>
    <col min="2" max="2" width="38.7109375" style="74" customWidth="1"/>
    <col min="3" max="3" width="36.28515625" style="74" customWidth="1"/>
    <col min="4" max="4" width="18.42578125" style="74" customWidth="1"/>
    <col min="5" max="5" width="17.85546875" style="74" customWidth="1"/>
    <col min="6" max="6" width="29.42578125" style="74" customWidth="1"/>
    <col min="7" max="9" width="19.7109375" style="82" customWidth="1"/>
    <col min="10" max="10" width="25.42578125" style="82" customWidth="1"/>
    <col min="11" max="11" width="39.28515625" style="82" customWidth="1"/>
    <col min="12" max="16384" width="9.140625" style="74"/>
  </cols>
  <sheetData>
    <row r="1" spans="1:11" ht="15.75" x14ac:dyDescent="0.2">
      <c r="A1" s="274" t="s">
        <v>262</v>
      </c>
      <c r="B1" s="274"/>
      <c r="C1" s="274"/>
      <c r="D1" s="274"/>
      <c r="E1" s="274"/>
      <c r="F1" s="274"/>
      <c r="G1" s="271"/>
      <c r="H1" s="271"/>
      <c r="I1" s="271"/>
      <c r="J1" s="271"/>
      <c r="K1" s="271"/>
    </row>
    <row r="2" spans="1:11" ht="15.75" x14ac:dyDescent="0.2">
      <c r="A2" s="274" t="s">
        <v>117</v>
      </c>
      <c r="B2" s="274"/>
      <c r="C2" s="274"/>
      <c r="D2" s="274"/>
      <c r="E2" s="274"/>
      <c r="F2" s="274"/>
      <c r="G2" s="271"/>
      <c r="H2" s="271"/>
      <c r="I2" s="271"/>
      <c r="J2" s="271"/>
      <c r="K2" s="271"/>
    </row>
    <row r="3" spans="1:11" ht="27" customHeight="1" x14ac:dyDescent="0.2">
      <c r="A3" s="275" t="s">
        <v>306</v>
      </c>
      <c r="B3" s="275"/>
      <c r="C3" s="275"/>
      <c r="D3" s="275"/>
      <c r="E3" s="275"/>
      <c r="F3" s="275"/>
      <c r="G3" s="272"/>
      <c r="H3" s="272"/>
      <c r="I3" s="272"/>
      <c r="J3" s="272"/>
      <c r="K3" s="272"/>
    </row>
    <row r="4" spans="1:11" ht="63.75" thickBot="1" x14ac:dyDescent="0.25">
      <c r="A4" s="147" t="s">
        <v>264</v>
      </c>
      <c r="B4" s="147" t="s">
        <v>265</v>
      </c>
      <c r="C4" s="147" t="s">
        <v>293</v>
      </c>
      <c r="D4" s="147" t="s">
        <v>307</v>
      </c>
      <c r="E4" s="147" t="s">
        <v>64</v>
      </c>
      <c r="F4" s="147" t="s">
        <v>145</v>
      </c>
      <c r="G4" s="148" t="s">
        <v>361</v>
      </c>
      <c r="H4" s="148" t="s">
        <v>384</v>
      </c>
      <c r="I4" s="146" t="s">
        <v>386</v>
      </c>
      <c r="J4" s="148" t="s">
        <v>356</v>
      </c>
      <c r="K4" s="148" t="s">
        <v>268</v>
      </c>
    </row>
    <row r="5" spans="1:11" ht="85.5" customHeight="1" x14ac:dyDescent="0.2">
      <c r="A5" s="276" t="s">
        <v>294</v>
      </c>
      <c r="B5" s="63" t="s">
        <v>317</v>
      </c>
      <c r="C5" s="64" t="s">
        <v>333</v>
      </c>
      <c r="D5" s="65">
        <v>45309</v>
      </c>
      <c r="E5" s="65">
        <v>45646</v>
      </c>
      <c r="F5" s="66" t="s">
        <v>318</v>
      </c>
      <c r="G5" s="160" t="s">
        <v>360</v>
      </c>
      <c r="H5" s="200" t="s">
        <v>347</v>
      </c>
      <c r="I5" s="190">
        <v>1</v>
      </c>
      <c r="J5" s="73" t="s">
        <v>360</v>
      </c>
      <c r="K5" s="73" t="s">
        <v>427</v>
      </c>
    </row>
    <row r="6" spans="1:11" ht="255" x14ac:dyDescent="0.2">
      <c r="A6" s="277"/>
      <c r="B6" s="63" t="s">
        <v>330</v>
      </c>
      <c r="C6" s="64" t="s">
        <v>331</v>
      </c>
      <c r="D6" s="65">
        <v>45309</v>
      </c>
      <c r="E6" s="65">
        <v>45646</v>
      </c>
      <c r="F6" s="66" t="s">
        <v>237</v>
      </c>
      <c r="G6" s="162">
        <v>1</v>
      </c>
      <c r="H6" s="200">
        <v>1</v>
      </c>
      <c r="I6" s="190">
        <v>1</v>
      </c>
      <c r="J6" s="163" t="s">
        <v>429</v>
      </c>
      <c r="K6" s="163" t="s">
        <v>405</v>
      </c>
    </row>
    <row r="7" spans="1:11" ht="102.75" customHeight="1" x14ac:dyDescent="0.2">
      <c r="A7" s="73" t="s">
        <v>295</v>
      </c>
      <c r="B7" s="67" t="s">
        <v>323</v>
      </c>
      <c r="C7" s="67" t="s">
        <v>324</v>
      </c>
      <c r="D7" s="65">
        <v>45309</v>
      </c>
      <c r="E7" s="65">
        <v>45383</v>
      </c>
      <c r="F7" s="63" t="s">
        <v>122</v>
      </c>
      <c r="G7" s="161">
        <v>1</v>
      </c>
      <c r="H7" s="200" t="s">
        <v>347</v>
      </c>
      <c r="I7" s="190">
        <v>1</v>
      </c>
      <c r="J7" s="73" t="s">
        <v>368</v>
      </c>
      <c r="K7" s="73" t="s">
        <v>367</v>
      </c>
    </row>
    <row r="8" spans="1:11" ht="75" x14ac:dyDescent="0.2">
      <c r="A8" s="73" t="s">
        <v>319</v>
      </c>
      <c r="B8" s="204" t="s">
        <v>325</v>
      </c>
      <c r="C8" s="68" t="s">
        <v>326</v>
      </c>
      <c r="D8" s="65">
        <v>45309</v>
      </c>
      <c r="E8" s="65">
        <v>45471</v>
      </c>
      <c r="F8" s="63" t="s">
        <v>122</v>
      </c>
      <c r="G8" s="160" t="s">
        <v>360</v>
      </c>
      <c r="H8" s="200" t="s">
        <v>347</v>
      </c>
      <c r="I8" s="190">
        <v>1</v>
      </c>
      <c r="J8" s="73" t="s">
        <v>360</v>
      </c>
      <c r="K8" s="73"/>
    </row>
    <row r="9" spans="1:11" ht="120" x14ac:dyDescent="0.2">
      <c r="A9" s="273" t="s">
        <v>296</v>
      </c>
      <c r="B9" s="69" t="s">
        <v>297</v>
      </c>
      <c r="C9" s="69" t="s">
        <v>328</v>
      </c>
      <c r="D9" s="70">
        <v>45309</v>
      </c>
      <c r="E9" s="70">
        <v>45646</v>
      </c>
      <c r="F9" s="71" t="s">
        <v>122</v>
      </c>
      <c r="G9" s="160" t="s">
        <v>360</v>
      </c>
      <c r="H9" s="200">
        <v>1</v>
      </c>
      <c r="I9" s="190">
        <v>1</v>
      </c>
      <c r="J9" s="73" t="s">
        <v>360</v>
      </c>
      <c r="K9" s="73" t="s">
        <v>426</v>
      </c>
    </row>
    <row r="10" spans="1:11" s="45" customFormat="1" ht="120" x14ac:dyDescent="0.2">
      <c r="A10" s="273"/>
      <c r="B10" s="67" t="s">
        <v>327</v>
      </c>
      <c r="C10" s="67" t="s">
        <v>329</v>
      </c>
      <c r="D10" s="65">
        <v>45309</v>
      </c>
      <c r="E10" s="65">
        <v>45646</v>
      </c>
      <c r="F10" s="63" t="s">
        <v>122</v>
      </c>
      <c r="G10" s="160" t="s">
        <v>360</v>
      </c>
      <c r="H10" s="200">
        <v>1</v>
      </c>
      <c r="I10" s="190">
        <v>1</v>
      </c>
      <c r="J10" s="73" t="s">
        <v>360</v>
      </c>
      <c r="K10" s="73" t="s">
        <v>426</v>
      </c>
    </row>
    <row r="11" spans="1:11" ht="20.25" x14ac:dyDescent="0.2">
      <c r="A11" s="56" t="s">
        <v>375</v>
      </c>
      <c r="G11" s="183">
        <v>1</v>
      </c>
      <c r="H11" s="194">
        <f>SUM(H5:H10)/6</f>
        <v>0.5</v>
      </c>
      <c r="I11" s="194">
        <f>SUM(I5:I10)/6</f>
        <v>1</v>
      </c>
    </row>
    <row r="16" spans="1:11" ht="20.25" x14ac:dyDescent="0.2">
      <c r="I16" s="205"/>
    </row>
    <row r="18" spans="9:9" ht="20.25" x14ac:dyDescent="0.2">
      <c r="I18" s="194"/>
    </row>
  </sheetData>
  <mergeCells count="6">
    <mergeCell ref="G1:K3"/>
    <mergeCell ref="A9:A10"/>
    <mergeCell ref="A2:F2"/>
    <mergeCell ref="A1:F1"/>
    <mergeCell ref="A3:F3"/>
    <mergeCell ref="A5:A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Hoja1</vt:lpstr>
      <vt:lpstr>Control de cambios</vt:lpstr>
      <vt:lpstr>RESUMEN</vt:lpstr>
      <vt:lpstr>1.GESTIÓN INT. RIESGO</vt:lpstr>
      <vt:lpstr> 1.1. MATRIZ DE RIESGOS</vt:lpstr>
      <vt:lpstr>2. DEBI DILIG PREV LAVADO ACT</vt:lpstr>
      <vt:lpstr>3. ANTITRÁMITE</vt:lpstr>
      <vt:lpstr> 4. RENDICIÓN DE CUENTAS</vt:lpstr>
      <vt:lpstr>5. ATENCIÓN CIUDADANO</vt:lpstr>
      <vt:lpstr>6. TRANSP. ACCESO INFOR PÚBLICA</vt:lpstr>
      <vt:lpstr>7. APERT INFOR Y DATOS ABIERTOS</vt:lpstr>
      <vt:lpstr>8. PARTICIPA E INNOVA GEST PUB </vt:lpstr>
      <vt:lpstr>9. INTEGRIDAD Y ETICA PÚBLICA</vt:lpstr>
      <vt:lpstr>'2. DEBI DILIG PREV LAVADO ACT'!Área_de_impresión</vt:lpstr>
      <vt:lpstr>'5. ATENCIÓN CIUDADANO'!Área_de_impresión</vt:lpstr>
      <vt:lpstr>'6. TRANSP. ACCESO INFOR PÚBLICA'!Área_de_impresión</vt:lpstr>
      <vt:lpstr>'7. APERT INFOR Y DATOS ABIERTOS'!Área_de_impresión</vt:lpstr>
      <vt:lpstr>'8. PARTICIPA E INNOVA GEST PUB '!Área_de_impresión</vt:lpstr>
      <vt:lpstr>' 4. RENDICIÓN DE CUENTAS'!Títulos_a_imprimir</vt:lpstr>
      <vt:lpstr>'2. DEBI DILIG PREV LAVADO ACT'!Títulos_a_imprimir</vt:lpstr>
      <vt:lpstr>'7. APERT INFOR Y DATOS ABIERTOS'!Títulos_a_imprimir</vt:lpstr>
      <vt:lpstr>'8. PARTICIPA E INNOVA GEST PUB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Nayibe Vaca</dc:creator>
  <cp:lastModifiedBy>Hector Samuel Higuera Bohorquez</cp:lastModifiedBy>
  <cp:lastPrinted>2023-04-19T14:31:39Z</cp:lastPrinted>
  <dcterms:created xsi:type="dcterms:W3CDTF">2018-01-31T16:18:33Z</dcterms:created>
  <dcterms:modified xsi:type="dcterms:W3CDTF">2025-01-16T21:56:39Z</dcterms:modified>
</cp:coreProperties>
</file>